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gaudi\Desktop\final documents thrd manuscript to send\CLIMATE OF THE PAST SUBMISSION\SUPPLEMENTARY\"/>
    </mc:Choice>
  </mc:AlternateContent>
  <xr:revisionPtr revIDLastSave="0" documentId="13_ncr:1_{8DE19C56-579C-4378-A63D-CA2B3F162689}" xr6:coauthVersionLast="47" xr6:coauthVersionMax="47" xr10:uidLastSave="{00000000-0000-0000-0000-000000000000}"/>
  <bookViews>
    <workbookView xWindow="28680" yWindow="-120" windowWidth="29040" windowHeight="15840" firstSheet="2" activeTab="6" xr2:uid="{4CA07CAD-82EB-40D1-9F72-2D8C1F6FB664}"/>
  </bookViews>
  <sheets>
    <sheet name="percentages_asin transf" sheetId="6" r:id="rId1"/>
    <sheet name="G. ruber morphotypes sum" sheetId="15" r:id="rId2"/>
    <sheet name="Trilobatus morphotypes sum" sheetId="16" r:id="rId3"/>
    <sheet name="SIMPER 1a-1b" sheetId="17" r:id="rId4"/>
    <sheet name="SIMPER cluster 1-2" sheetId="18" r:id="rId5"/>
    <sheet name="trunca ratio" sheetId="21" r:id="rId6"/>
    <sheet name="ALE Index" sheetId="25" r:id="rId7"/>
    <sheet name="clusters" sheetId="22" r:id="rId8"/>
    <sheet name="clusters_average abundances" sheetId="23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22" l="1"/>
  <c r="H41" i="22"/>
  <c r="I41" i="22"/>
  <c r="J41" i="22"/>
  <c r="K41" i="22"/>
  <c r="L41" i="22"/>
  <c r="M41" i="22"/>
  <c r="N41" i="22"/>
  <c r="O41" i="22"/>
  <c r="P41" i="22"/>
  <c r="Q41" i="22"/>
  <c r="R41" i="22"/>
  <c r="S41" i="22"/>
  <c r="T41" i="22"/>
  <c r="U41" i="22"/>
  <c r="V41" i="22"/>
  <c r="W41" i="22"/>
  <c r="X41" i="22"/>
  <c r="Y41" i="22"/>
  <c r="Z41" i="22"/>
  <c r="AA41" i="22"/>
  <c r="AB41" i="22"/>
  <c r="AC41" i="22"/>
  <c r="AD41" i="22"/>
  <c r="AE41" i="22"/>
  <c r="AF41" i="22"/>
  <c r="AG41" i="22"/>
  <c r="AH41" i="22"/>
  <c r="AI41" i="22"/>
  <c r="AJ41" i="22"/>
  <c r="AK41" i="22"/>
  <c r="AL41" i="22"/>
  <c r="AM41" i="22"/>
  <c r="AN41" i="22"/>
  <c r="AO41" i="22"/>
  <c r="AP41" i="22"/>
  <c r="AQ41" i="22"/>
  <c r="AR41" i="22"/>
  <c r="AS41" i="22"/>
  <c r="AT41" i="22"/>
  <c r="AU41" i="22"/>
  <c r="AV41" i="22"/>
  <c r="AW41" i="22"/>
  <c r="AX41" i="22"/>
  <c r="F41" i="22"/>
  <c r="AX40" i="22"/>
  <c r="G40" i="22"/>
  <c r="H40" i="22"/>
  <c r="I40" i="22"/>
  <c r="J40" i="22"/>
  <c r="K40" i="22"/>
  <c r="L40" i="22"/>
  <c r="M40" i="22"/>
  <c r="N40" i="22"/>
  <c r="O40" i="22"/>
  <c r="P40" i="22"/>
  <c r="Q40" i="22"/>
  <c r="R40" i="22"/>
  <c r="S40" i="22"/>
  <c r="T40" i="22"/>
  <c r="U40" i="22"/>
  <c r="V40" i="22"/>
  <c r="W40" i="22"/>
  <c r="X40" i="22"/>
  <c r="Y40" i="22"/>
  <c r="Z40" i="22"/>
  <c r="AA40" i="22"/>
  <c r="AB40" i="22"/>
  <c r="AC40" i="22"/>
  <c r="AD40" i="22"/>
  <c r="AE40" i="22"/>
  <c r="AF40" i="22"/>
  <c r="AG40" i="22"/>
  <c r="AH40" i="22"/>
  <c r="AI40" i="22"/>
  <c r="AJ40" i="22"/>
  <c r="AK40" i="22"/>
  <c r="AL40" i="22"/>
  <c r="AM40" i="22"/>
  <c r="AN40" i="22"/>
  <c r="AO40" i="22"/>
  <c r="AP40" i="22"/>
  <c r="AQ40" i="22"/>
  <c r="AR40" i="22"/>
  <c r="AS40" i="22"/>
  <c r="AT40" i="22"/>
  <c r="AU40" i="22"/>
  <c r="AV40" i="22"/>
  <c r="AW40" i="22"/>
  <c r="F40" i="22"/>
  <c r="G39" i="22"/>
  <c r="H39" i="22"/>
  <c r="I39" i="22"/>
  <c r="J39" i="22"/>
  <c r="K39" i="22"/>
  <c r="L39" i="22"/>
  <c r="M39" i="22"/>
  <c r="N39" i="22"/>
  <c r="O39" i="22"/>
  <c r="P39" i="22"/>
  <c r="Q39" i="22"/>
  <c r="R39" i="22"/>
  <c r="S39" i="22"/>
  <c r="T39" i="22"/>
  <c r="U39" i="22"/>
  <c r="V39" i="22"/>
  <c r="W39" i="22"/>
  <c r="X39" i="22"/>
  <c r="Y39" i="22"/>
  <c r="Z39" i="22"/>
  <c r="AA39" i="22"/>
  <c r="AB39" i="22"/>
  <c r="AC39" i="22"/>
  <c r="AD39" i="22"/>
  <c r="AE39" i="22"/>
  <c r="AF39" i="22"/>
  <c r="AG39" i="22"/>
  <c r="AH39" i="22"/>
  <c r="AI39" i="22"/>
  <c r="AJ39" i="22"/>
  <c r="AK39" i="22"/>
  <c r="AL39" i="22"/>
  <c r="AM39" i="22"/>
  <c r="AN39" i="22"/>
  <c r="AO39" i="22"/>
  <c r="AP39" i="22"/>
  <c r="AQ39" i="22"/>
  <c r="AR39" i="22"/>
  <c r="AS39" i="22"/>
  <c r="AT39" i="22"/>
  <c r="AU39" i="22"/>
  <c r="AV39" i="22"/>
  <c r="AW39" i="22"/>
  <c r="AX39" i="22"/>
  <c r="F39" i="22"/>
  <c r="G35" i="22" l="1"/>
  <c r="H35" i="22"/>
  <c r="I35" i="22"/>
  <c r="J35" i="22"/>
  <c r="K35" i="22"/>
  <c r="L35" i="22"/>
  <c r="M35" i="22"/>
  <c r="N35" i="22"/>
  <c r="O35" i="22"/>
  <c r="P35" i="22"/>
  <c r="Q35" i="22"/>
  <c r="R35" i="22"/>
  <c r="S35" i="22"/>
  <c r="T35" i="22"/>
  <c r="U35" i="22"/>
  <c r="V35" i="22"/>
  <c r="W35" i="22"/>
  <c r="X35" i="22"/>
  <c r="Y35" i="22"/>
  <c r="Z35" i="22"/>
  <c r="AA35" i="22"/>
  <c r="AB35" i="22"/>
  <c r="AC35" i="22"/>
  <c r="AD35" i="22"/>
  <c r="AE35" i="22"/>
  <c r="AF35" i="22"/>
  <c r="AG35" i="22"/>
  <c r="AH35" i="22"/>
  <c r="AI35" i="22"/>
  <c r="AJ35" i="22"/>
  <c r="AK35" i="22"/>
  <c r="AL35" i="22"/>
  <c r="AM35" i="22"/>
  <c r="AN35" i="22"/>
  <c r="AO35" i="22"/>
  <c r="AP35" i="22"/>
  <c r="AQ35" i="22"/>
  <c r="AR35" i="22"/>
  <c r="AS35" i="22"/>
  <c r="AT35" i="22"/>
  <c r="AU35" i="22"/>
  <c r="AV35" i="22"/>
  <c r="AW35" i="22"/>
  <c r="AX35" i="22"/>
  <c r="F35" i="22"/>
  <c r="G34" i="22"/>
  <c r="H34" i="22"/>
  <c r="I34" i="22"/>
  <c r="J34" i="22"/>
  <c r="K34" i="22"/>
  <c r="L34" i="22"/>
  <c r="M34" i="22"/>
  <c r="N34" i="22"/>
  <c r="O34" i="22"/>
  <c r="P34" i="22"/>
  <c r="Q34" i="22"/>
  <c r="R34" i="22"/>
  <c r="S34" i="22"/>
  <c r="T34" i="22"/>
  <c r="U34" i="22"/>
  <c r="V34" i="22"/>
  <c r="W34" i="22"/>
  <c r="X34" i="22"/>
  <c r="Y34" i="22"/>
  <c r="Z34" i="22"/>
  <c r="AA34" i="22"/>
  <c r="AB34" i="22"/>
  <c r="AC34" i="22"/>
  <c r="AD34" i="22"/>
  <c r="AE34" i="22"/>
  <c r="AF34" i="22"/>
  <c r="AG34" i="22"/>
  <c r="AH34" i="22"/>
  <c r="AI34" i="22"/>
  <c r="AJ34" i="22"/>
  <c r="AK34" i="22"/>
  <c r="AL34" i="22"/>
  <c r="AM34" i="22"/>
  <c r="AN34" i="22"/>
  <c r="AO34" i="22"/>
  <c r="AP34" i="22"/>
  <c r="AQ34" i="22"/>
  <c r="AR34" i="22"/>
  <c r="AS34" i="22"/>
  <c r="AT34" i="22"/>
  <c r="AU34" i="22"/>
  <c r="AV34" i="22"/>
  <c r="AW34" i="22"/>
  <c r="AX34" i="22"/>
  <c r="F34" i="22"/>
  <c r="H33" i="22"/>
  <c r="G33" i="22"/>
  <c r="I33" i="22"/>
  <c r="J33" i="22"/>
  <c r="K33" i="22"/>
  <c r="L33" i="22"/>
  <c r="M33" i="22"/>
  <c r="N33" i="22"/>
  <c r="O33" i="22"/>
  <c r="P33" i="22"/>
  <c r="Q33" i="22"/>
  <c r="R33" i="22"/>
  <c r="S33" i="22"/>
  <c r="T33" i="22"/>
  <c r="U33" i="22"/>
  <c r="V33" i="22"/>
  <c r="W33" i="22"/>
  <c r="X33" i="22"/>
  <c r="Y33" i="22"/>
  <c r="Z33" i="22"/>
  <c r="AA33" i="22"/>
  <c r="AB33" i="22"/>
  <c r="AC33" i="22"/>
  <c r="AD33" i="22"/>
  <c r="AE33" i="22"/>
  <c r="AF33" i="22"/>
  <c r="AG33" i="22"/>
  <c r="AH33" i="22"/>
  <c r="AI33" i="22"/>
  <c r="AJ33" i="22"/>
  <c r="AK33" i="22"/>
  <c r="AL33" i="22"/>
  <c r="AM33" i="22"/>
  <c r="AN33" i="22"/>
  <c r="AO33" i="22"/>
  <c r="AP33" i="22"/>
  <c r="AQ33" i="22"/>
  <c r="AR33" i="22"/>
  <c r="AS33" i="22"/>
  <c r="AT33" i="22"/>
  <c r="AU33" i="22"/>
  <c r="AV33" i="22"/>
  <c r="AW33" i="22"/>
  <c r="AX33" i="22"/>
  <c r="F33" i="22"/>
  <c r="C14" i="21" l="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13" i="21"/>
  <c r="C12" i="21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15" i="16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14" i="15"/>
  <c r="AZ13" i="6" l="1"/>
  <c r="AZ14" i="6"/>
  <c r="AZ15" i="6"/>
  <c r="AZ16" i="6"/>
  <c r="AZ17" i="6"/>
  <c r="AZ18" i="6"/>
  <c r="AZ19" i="6"/>
  <c r="AZ20" i="6"/>
  <c r="AZ21" i="6"/>
  <c r="AZ22" i="6"/>
  <c r="AZ23" i="6"/>
  <c r="AZ24" i="6"/>
  <c r="AZ25" i="6"/>
  <c r="AZ26" i="6"/>
  <c r="AZ27" i="6"/>
  <c r="AZ28" i="6"/>
  <c r="AZ29" i="6"/>
  <c r="AZ12" i="6"/>
  <c r="CZ13" i="6"/>
  <c r="CZ14" i="6"/>
  <c r="CZ15" i="6"/>
  <c r="CZ16" i="6"/>
  <c r="CZ17" i="6"/>
  <c r="CZ18" i="6"/>
  <c r="CZ19" i="6"/>
  <c r="CZ20" i="6"/>
  <c r="CZ21" i="6"/>
  <c r="CZ22" i="6"/>
  <c r="CZ23" i="6"/>
  <c r="CZ24" i="6"/>
  <c r="CZ25" i="6"/>
  <c r="CZ26" i="6"/>
  <c r="CZ27" i="6"/>
  <c r="CZ28" i="6"/>
  <c r="CZ29" i="6"/>
  <c r="CY13" i="6"/>
  <c r="CY14" i="6"/>
  <c r="CY15" i="6"/>
  <c r="CY16" i="6"/>
  <c r="CY17" i="6"/>
  <c r="CY18" i="6"/>
  <c r="CY19" i="6"/>
  <c r="CY20" i="6"/>
  <c r="CY21" i="6"/>
  <c r="CY22" i="6"/>
  <c r="CY23" i="6"/>
  <c r="CY24" i="6"/>
  <c r="CY25" i="6"/>
  <c r="CY26" i="6"/>
  <c r="CY27" i="6"/>
  <c r="CY28" i="6"/>
  <c r="CY29" i="6"/>
  <c r="CX13" i="6"/>
  <c r="CX14" i="6"/>
  <c r="CX15" i="6"/>
  <c r="CX16" i="6"/>
  <c r="CX17" i="6"/>
  <c r="CX18" i="6"/>
  <c r="CX19" i="6"/>
  <c r="CX20" i="6"/>
  <c r="CX21" i="6"/>
  <c r="CX22" i="6"/>
  <c r="CX23" i="6"/>
  <c r="CX24" i="6"/>
  <c r="CX25" i="6"/>
  <c r="CX26" i="6"/>
  <c r="CX27" i="6"/>
  <c r="CX28" i="6"/>
  <c r="CX29" i="6"/>
  <c r="CW13" i="6"/>
  <c r="CW14" i="6"/>
  <c r="CW15" i="6"/>
  <c r="CW16" i="6"/>
  <c r="CW17" i="6"/>
  <c r="CW18" i="6"/>
  <c r="CW19" i="6"/>
  <c r="CW20" i="6"/>
  <c r="CW21" i="6"/>
  <c r="CW22" i="6"/>
  <c r="CW23" i="6"/>
  <c r="CW24" i="6"/>
  <c r="CW25" i="6"/>
  <c r="CW26" i="6"/>
  <c r="CW27" i="6"/>
  <c r="CW28" i="6"/>
  <c r="CW29" i="6"/>
  <c r="CV13" i="6"/>
  <c r="CV14" i="6"/>
  <c r="CV15" i="6"/>
  <c r="CV16" i="6"/>
  <c r="CV17" i="6"/>
  <c r="CV18" i="6"/>
  <c r="CV19" i="6"/>
  <c r="CV20" i="6"/>
  <c r="CV21" i="6"/>
  <c r="CV22" i="6"/>
  <c r="CV23" i="6"/>
  <c r="CV24" i="6"/>
  <c r="CV25" i="6"/>
  <c r="CV26" i="6"/>
  <c r="CV27" i="6"/>
  <c r="CV28" i="6"/>
  <c r="CV29" i="6"/>
  <c r="CU13" i="6"/>
  <c r="CU14" i="6"/>
  <c r="CU15" i="6"/>
  <c r="CU16" i="6"/>
  <c r="CU17" i="6"/>
  <c r="CU18" i="6"/>
  <c r="CU19" i="6"/>
  <c r="CU20" i="6"/>
  <c r="CU21" i="6"/>
  <c r="CU22" i="6"/>
  <c r="CU23" i="6"/>
  <c r="CU24" i="6"/>
  <c r="CU25" i="6"/>
  <c r="CU26" i="6"/>
  <c r="CU27" i="6"/>
  <c r="CU28" i="6"/>
  <c r="CU29" i="6"/>
  <c r="CT13" i="6"/>
  <c r="CT14" i="6"/>
  <c r="CT15" i="6"/>
  <c r="CT16" i="6"/>
  <c r="CT17" i="6"/>
  <c r="CT18" i="6"/>
  <c r="CT19" i="6"/>
  <c r="CT20" i="6"/>
  <c r="CT21" i="6"/>
  <c r="CT22" i="6"/>
  <c r="CT23" i="6"/>
  <c r="CT24" i="6"/>
  <c r="CT25" i="6"/>
  <c r="CT26" i="6"/>
  <c r="CT27" i="6"/>
  <c r="CT28" i="6"/>
  <c r="CT29" i="6"/>
  <c r="CS13" i="6"/>
  <c r="CS14" i="6"/>
  <c r="CS15" i="6"/>
  <c r="CS16" i="6"/>
  <c r="CS17" i="6"/>
  <c r="CS18" i="6"/>
  <c r="CS19" i="6"/>
  <c r="CS20" i="6"/>
  <c r="CS21" i="6"/>
  <c r="CS22" i="6"/>
  <c r="CS23" i="6"/>
  <c r="CS24" i="6"/>
  <c r="CS25" i="6"/>
  <c r="CS26" i="6"/>
  <c r="CS27" i="6"/>
  <c r="CS28" i="6"/>
  <c r="CS29" i="6"/>
  <c r="CR13" i="6"/>
  <c r="CR14" i="6"/>
  <c r="CR15" i="6"/>
  <c r="CR16" i="6"/>
  <c r="FR16" i="6" s="1"/>
  <c r="CR17" i="6"/>
  <c r="CR18" i="6"/>
  <c r="CR19" i="6"/>
  <c r="CR20" i="6"/>
  <c r="CR21" i="6"/>
  <c r="CR22" i="6"/>
  <c r="CR23" i="6"/>
  <c r="CR24" i="6"/>
  <c r="CR25" i="6"/>
  <c r="CR26" i="6"/>
  <c r="CR27" i="6"/>
  <c r="CR28" i="6"/>
  <c r="CR29" i="6"/>
  <c r="CQ13" i="6"/>
  <c r="CQ14" i="6"/>
  <c r="CQ15" i="6"/>
  <c r="CQ16" i="6"/>
  <c r="CQ17" i="6"/>
  <c r="CQ18" i="6"/>
  <c r="CQ19" i="6"/>
  <c r="CQ20" i="6"/>
  <c r="CQ21" i="6"/>
  <c r="CQ22" i="6"/>
  <c r="CQ23" i="6"/>
  <c r="CQ24" i="6"/>
  <c r="CQ25" i="6"/>
  <c r="CQ26" i="6"/>
  <c r="CQ27" i="6"/>
  <c r="CQ28" i="6"/>
  <c r="CQ29" i="6"/>
  <c r="CP13" i="6"/>
  <c r="CP14" i="6"/>
  <c r="CP15" i="6"/>
  <c r="CP16" i="6"/>
  <c r="CP17" i="6"/>
  <c r="CP18" i="6"/>
  <c r="CP19" i="6"/>
  <c r="CP20" i="6"/>
  <c r="CP21" i="6"/>
  <c r="CP22" i="6"/>
  <c r="CP23" i="6"/>
  <c r="CP24" i="6"/>
  <c r="CP25" i="6"/>
  <c r="CP26" i="6"/>
  <c r="CP27" i="6"/>
  <c r="CP28" i="6"/>
  <c r="CP29" i="6"/>
  <c r="CO13" i="6"/>
  <c r="CO14" i="6"/>
  <c r="CO15" i="6"/>
  <c r="CO16" i="6"/>
  <c r="CO17" i="6"/>
  <c r="CO18" i="6"/>
  <c r="CO19" i="6"/>
  <c r="CO20" i="6"/>
  <c r="CO21" i="6"/>
  <c r="CO22" i="6"/>
  <c r="CO23" i="6"/>
  <c r="FQ23" i="6" s="1"/>
  <c r="CO24" i="6"/>
  <c r="CO25" i="6"/>
  <c r="CO26" i="6"/>
  <c r="CO27" i="6"/>
  <c r="CO28" i="6"/>
  <c r="CO29" i="6"/>
  <c r="CN13" i="6"/>
  <c r="CN14" i="6"/>
  <c r="CN15" i="6"/>
  <c r="CN16" i="6"/>
  <c r="CN17" i="6"/>
  <c r="CN18" i="6"/>
  <c r="CN19" i="6"/>
  <c r="CN20" i="6"/>
  <c r="CN21" i="6"/>
  <c r="CN22" i="6"/>
  <c r="CN23" i="6"/>
  <c r="CN24" i="6"/>
  <c r="CN25" i="6"/>
  <c r="CN26" i="6"/>
  <c r="CN27" i="6"/>
  <c r="CN28" i="6"/>
  <c r="CN29" i="6"/>
  <c r="CM13" i="6"/>
  <c r="CM14" i="6"/>
  <c r="CM15" i="6"/>
  <c r="CM16" i="6"/>
  <c r="CM17" i="6"/>
  <c r="CM18" i="6"/>
  <c r="CM19" i="6"/>
  <c r="CM20" i="6"/>
  <c r="CM21" i="6"/>
  <c r="CM22" i="6"/>
  <c r="CM23" i="6"/>
  <c r="CM24" i="6"/>
  <c r="CM25" i="6"/>
  <c r="CM26" i="6"/>
  <c r="CM27" i="6"/>
  <c r="CM28" i="6"/>
  <c r="CM29" i="6"/>
  <c r="CL13" i="6"/>
  <c r="CL14" i="6"/>
  <c r="CL15" i="6"/>
  <c r="CL16" i="6"/>
  <c r="CL17" i="6"/>
  <c r="CL18" i="6"/>
  <c r="CL19" i="6"/>
  <c r="CL20" i="6"/>
  <c r="CL21" i="6"/>
  <c r="CL22" i="6"/>
  <c r="CL23" i="6"/>
  <c r="CL24" i="6"/>
  <c r="CL25" i="6"/>
  <c r="CL26" i="6"/>
  <c r="CL27" i="6"/>
  <c r="CL28" i="6"/>
  <c r="CL29" i="6"/>
  <c r="CK13" i="6"/>
  <c r="CK14" i="6"/>
  <c r="CK15" i="6"/>
  <c r="CK16" i="6"/>
  <c r="CK17" i="6"/>
  <c r="CK18" i="6"/>
  <c r="CK19" i="6"/>
  <c r="CK20" i="6"/>
  <c r="CK21" i="6"/>
  <c r="CK22" i="6"/>
  <c r="CK23" i="6"/>
  <c r="CK24" i="6"/>
  <c r="CK25" i="6"/>
  <c r="CK26" i="6"/>
  <c r="CK27" i="6"/>
  <c r="CK28" i="6"/>
  <c r="CK29" i="6"/>
  <c r="CJ13" i="6"/>
  <c r="CJ14" i="6"/>
  <c r="CJ15" i="6"/>
  <c r="CJ16" i="6"/>
  <c r="CJ17" i="6"/>
  <c r="CJ18" i="6"/>
  <c r="CJ19" i="6"/>
  <c r="CJ20" i="6"/>
  <c r="CJ21" i="6"/>
  <c r="CJ22" i="6"/>
  <c r="CJ23" i="6"/>
  <c r="CJ24" i="6"/>
  <c r="CJ25" i="6"/>
  <c r="CJ26" i="6"/>
  <c r="CJ27" i="6"/>
  <c r="CJ28" i="6"/>
  <c r="CJ29" i="6"/>
  <c r="CI13" i="6"/>
  <c r="CI14" i="6"/>
  <c r="CI15" i="6"/>
  <c r="CI16" i="6"/>
  <c r="CI17" i="6"/>
  <c r="CI18" i="6"/>
  <c r="CI19" i="6"/>
  <c r="CI20" i="6"/>
  <c r="CI21" i="6"/>
  <c r="CI22" i="6"/>
  <c r="CI23" i="6"/>
  <c r="CI24" i="6"/>
  <c r="CI25" i="6"/>
  <c r="CI26" i="6"/>
  <c r="CI27" i="6"/>
  <c r="CI28" i="6"/>
  <c r="CI29" i="6"/>
  <c r="CH13" i="6"/>
  <c r="CH14" i="6"/>
  <c r="CH15" i="6"/>
  <c r="CH16" i="6"/>
  <c r="CH17" i="6"/>
  <c r="CH18" i="6"/>
  <c r="CH19" i="6"/>
  <c r="CH20" i="6"/>
  <c r="CH21" i="6"/>
  <c r="CH22" i="6"/>
  <c r="CH23" i="6"/>
  <c r="CH24" i="6"/>
  <c r="CH25" i="6"/>
  <c r="CH26" i="6"/>
  <c r="CH27" i="6"/>
  <c r="CH28" i="6"/>
  <c r="CH29" i="6"/>
  <c r="CG13" i="6"/>
  <c r="CG14" i="6"/>
  <c r="CG15" i="6"/>
  <c r="CG16" i="6"/>
  <c r="CG17" i="6"/>
  <c r="CG18" i="6"/>
  <c r="CG19" i="6"/>
  <c r="CG20" i="6"/>
  <c r="CG21" i="6"/>
  <c r="CG22" i="6"/>
  <c r="CG23" i="6"/>
  <c r="CG24" i="6"/>
  <c r="CG25" i="6"/>
  <c r="CG26" i="6"/>
  <c r="CG27" i="6"/>
  <c r="CG28" i="6"/>
  <c r="CG29" i="6"/>
  <c r="CF13" i="6"/>
  <c r="CF14" i="6"/>
  <c r="CF15" i="6"/>
  <c r="CF16" i="6"/>
  <c r="CF17" i="6"/>
  <c r="CF18" i="6"/>
  <c r="CF19" i="6"/>
  <c r="CF20" i="6"/>
  <c r="CF21" i="6"/>
  <c r="CF22" i="6"/>
  <c r="CF23" i="6"/>
  <c r="CF24" i="6"/>
  <c r="CF25" i="6"/>
  <c r="CF26" i="6"/>
  <c r="CF27" i="6"/>
  <c r="CF28" i="6"/>
  <c r="CF29" i="6"/>
  <c r="CE13" i="6"/>
  <c r="CE14" i="6"/>
  <c r="CE15" i="6"/>
  <c r="CE16" i="6"/>
  <c r="CE17" i="6"/>
  <c r="CE18" i="6"/>
  <c r="CE19" i="6"/>
  <c r="CE20" i="6"/>
  <c r="CE21" i="6"/>
  <c r="CE22" i="6"/>
  <c r="CE23" i="6"/>
  <c r="CE24" i="6"/>
  <c r="CE25" i="6"/>
  <c r="CE26" i="6"/>
  <c r="CE27" i="6"/>
  <c r="CE28" i="6"/>
  <c r="CE29" i="6"/>
  <c r="CD13" i="6"/>
  <c r="CD14" i="6"/>
  <c r="CD15" i="6"/>
  <c r="CD16" i="6"/>
  <c r="CD17" i="6"/>
  <c r="CD18" i="6"/>
  <c r="CD19" i="6"/>
  <c r="CD20" i="6"/>
  <c r="CD21" i="6"/>
  <c r="CD22" i="6"/>
  <c r="CD23" i="6"/>
  <c r="CD24" i="6"/>
  <c r="CD25" i="6"/>
  <c r="CD26" i="6"/>
  <c r="CD27" i="6"/>
  <c r="CD28" i="6"/>
  <c r="CD29" i="6"/>
  <c r="CC13" i="6"/>
  <c r="CC14" i="6"/>
  <c r="CC15" i="6"/>
  <c r="CC16" i="6"/>
  <c r="CC17" i="6"/>
  <c r="CC18" i="6"/>
  <c r="CC19" i="6"/>
  <c r="CC20" i="6"/>
  <c r="CC21" i="6"/>
  <c r="CC22" i="6"/>
  <c r="CC23" i="6"/>
  <c r="CC24" i="6"/>
  <c r="CC25" i="6"/>
  <c r="CC26" i="6"/>
  <c r="CC27" i="6"/>
  <c r="CC28" i="6"/>
  <c r="CC29" i="6"/>
  <c r="CB13" i="6"/>
  <c r="CB14" i="6"/>
  <c r="CB15" i="6"/>
  <c r="CB16" i="6"/>
  <c r="CB17" i="6"/>
  <c r="CB18" i="6"/>
  <c r="CB19" i="6"/>
  <c r="CB20" i="6"/>
  <c r="CB21" i="6"/>
  <c r="CB22" i="6"/>
  <c r="CB23" i="6"/>
  <c r="CB24" i="6"/>
  <c r="CB25" i="6"/>
  <c r="CB26" i="6"/>
  <c r="CB27" i="6"/>
  <c r="CB28" i="6"/>
  <c r="CB29" i="6"/>
  <c r="CA13" i="6"/>
  <c r="CA14" i="6"/>
  <c r="CA15" i="6"/>
  <c r="CA16" i="6"/>
  <c r="CA17" i="6"/>
  <c r="CA18" i="6"/>
  <c r="CA19" i="6"/>
  <c r="CA20" i="6"/>
  <c r="CA21" i="6"/>
  <c r="CA22" i="6"/>
  <c r="CA23" i="6"/>
  <c r="CA24" i="6"/>
  <c r="CA25" i="6"/>
  <c r="CA26" i="6"/>
  <c r="CA27" i="6"/>
  <c r="CA28" i="6"/>
  <c r="CA29" i="6"/>
  <c r="BZ13" i="6"/>
  <c r="BZ14" i="6"/>
  <c r="BZ15" i="6"/>
  <c r="BZ16" i="6"/>
  <c r="BZ17" i="6"/>
  <c r="BZ18" i="6"/>
  <c r="BZ19" i="6"/>
  <c r="BZ20" i="6"/>
  <c r="BZ21" i="6"/>
  <c r="BZ22" i="6"/>
  <c r="BZ23" i="6"/>
  <c r="BZ24" i="6"/>
  <c r="BZ25" i="6"/>
  <c r="BZ26" i="6"/>
  <c r="BZ27" i="6"/>
  <c r="BZ28" i="6"/>
  <c r="BZ29" i="6"/>
  <c r="BY13" i="6"/>
  <c r="BY14" i="6"/>
  <c r="BY15" i="6"/>
  <c r="BY16" i="6"/>
  <c r="BY17" i="6"/>
  <c r="BY18" i="6"/>
  <c r="BY19" i="6"/>
  <c r="BY20" i="6"/>
  <c r="BY21" i="6"/>
  <c r="BY22" i="6"/>
  <c r="BY23" i="6"/>
  <c r="BY24" i="6"/>
  <c r="BY25" i="6"/>
  <c r="BY26" i="6"/>
  <c r="BY27" i="6"/>
  <c r="BY28" i="6"/>
  <c r="BY29" i="6"/>
  <c r="BX13" i="6"/>
  <c r="BX14" i="6"/>
  <c r="BX15" i="6"/>
  <c r="BX16" i="6"/>
  <c r="BX17" i="6"/>
  <c r="BX18" i="6"/>
  <c r="BX19" i="6"/>
  <c r="BX20" i="6"/>
  <c r="BX21" i="6"/>
  <c r="BX22" i="6"/>
  <c r="BX23" i="6"/>
  <c r="BX24" i="6"/>
  <c r="BX25" i="6"/>
  <c r="BX26" i="6"/>
  <c r="BX27" i="6"/>
  <c r="BX28" i="6"/>
  <c r="BX29" i="6"/>
  <c r="BW13" i="6"/>
  <c r="BW14" i="6"/>
  <c r="BW15" i="6"/>
  <c r="BW16" i="6"/>
  <c r="BW17" i="6"/>
  <c r="BW18" i="6"/>
  <c r="BW19" i="6"/>
  <c r="BW20" i="6"/>
  <c r="BW21" i="6"/>
  <c r="BW22" i="6"/>
  <c r="BW23" i="6"/>
  <c r="BW24" i="6"/>
  <c r="BW25" i="6"/>
  <c r="BW26" i="6"/>
  <c r="BW27" i="6"/>
  <c r="BW28" i="6"/>
  <c r="BW29" i="6"/>
  <c r="BV13" i="6"/>
  <c r="BV14" i="6"/>
  <c r="BV15" i="6"/>
  <c r="BV16" i="6"/>
  <c r="BV17" i="6"/>
  <c r="BV18" i="6"/>
  <c r="BV19" i="6"/>
  <c r="BV20" i="6"/>
  <c r="BV21" i="6"/>
  <c r="BV22" i="6"/>
  <c r="BV23" i="6"/>
  <c r="BV24" i="6"/>
  <c r="BV25" i="6"/>
  <c r="BV26" i="6"/>
  <c r="BV27" i="6"/>
  <c r="BV28" i="6"/>
  <c r="BV29" i="6"/>
  <c r="BU13" i="6"/>
  <c r="BU14" i="6"/>
  <c r="BU15" i="6"/>
  <c r="BU16" i="6"/>
  <c r="BU17" i="6"/>
  <c r="BU18" i="6"/>
  <c r="BU19" i="6"/>
  <c r="BU20" i="6"/>
  <c r="BU21" i="6"/>
  <c r="BU22" i="6"/>
  <c r="BU23" i="6"/>
  <c r="BU24" i="6"/>
  <c r="BU25" i="6"/>
  <c r="BU26" i="6"/>
  <c r="BU27" i="6"/>
  <c r="BU28" i="6"/>
  <c r="BU29" i="6"/>
  <c r="BT13" i="6"/>
  <c r="BT14" i="6"/>
  <c r="BT15" i="6"/>
  <c r="BT16" i="6"/>
  <c r="BT17" i="6"/>
  <c r="BT18" i="6"/>
  <c r="BT19" i="6"/>
  <c r="BT20" i="6"/>
  <c r="BT21" i="6"/>
  <c r="BT22" i="6"/>
  <c r="BT23" i="6"/>
  <c r="BT24" i="6"/>
  <c r="BT25" i="6"/>
  <c r="BT26" i="6"/>
  <c r="BT27" i="6"/>
  <c r="BT28" i="6"/>
  <c r="BT29" i="6"/>
  <c r="BS13" i="6"/>
  <c r="BS14" i="6"/>
  <c r="BS15" i="6"/>
  <c r="BS16" i="6"/>
  <c r="BS17" i="6"/>
  <c r="BS18" i="6"/>
  <c r="BS19" i="6"/>
  <c r="BS20" i="6"/>
  <c r="BS21" i="6"/>
  <c r="BS22" i="6"/>
  <c r="BS23" i="6"/>
  <c r="BS24" i="6"/>
  <c r="BS25" i="6"/>
  <c r="BS26" i="6"/>
  <c r="BS27" i="6"/>
  <c r="BS28" i="6"/>
  <c r="BS29" i="6"/>
  <c r="BR13" i="6"/>
  <c r="BR14" i="6"/>
  <c r="BR15" i="6"/>
  <c r="BR16" i="6"/>
  <c r="BR17" i="6"/>
  <c r="BR18" i="6"/>
  <c r="BR19" i="6"/>
  <c r="BR20" i="6"/>
  <c r="BR21" i="6"/>
  <c r="BR22" i="6"/>
  <c r="BR23" i="6"/>
  <c r="BR24" i="6"/>
  <c r="BR25" i="6"/>
  <c r="BR26" i="6"/>
  <c r="BR27" i="6"/>
  <c r="BR28" i="6"/>
  <c r="BR29" i="6"/>
  <c r="BQ13" i="6"/>
  <c r="BQ14" i="6"/>
  <c r="BQ15" i="6"/>
  <c r="BQ16" i="6"/>
  <c r="BQ17" i="6"/>
  <c r="BQ18" i="6"/>
  <c r="BQ19" i="6"/>
  <c r="BQ20" i="6"/>
  <c r="BQ21" i="6"/>
  <c r="BQ22" i="6"/>
  <c r="BQ23" i="6"/>
  <c r="BQ24" i="6"/>
  <c r="BQ25" i="6"/>
  <c r="BQ26" i="6"/>
  <c r="BQ27" i="6"/>
  <c r="BQ28" i="6"/>
  <c r="BQ29" i="6"/>
  <c r="BP13" i="6"/>
  <c r="BP14" i="6"/>
  <c r="BP15" i="6"/>
  <c r="BP16" i="6"/>
  <c r="BP17" i="6"/>
  <c r="BP18" i="6"/>
  <c r="BP19" i="6"/>
  <c r="BP20" i="6"/>
  <c r="BP21" i="6"/>
  <c r="BP22" i="6"/>
  <c r="BP23" i="6"/>
  <c r="BP24" i="6"/>
  <c r="BP25" i="6"/>
  <c r="BP26" i="6"/>
  <c r="BP27" i="6"/>
  <c r="BP28" i="6"/>
  <c r="BP29" i="6"/>
  <c r="CZ12" i="6"/>
  <c r="CY12" i="6"/>
  <c r="CX12" i="6"/>
  <c r="CW12" i="6"/>
  <c r="CV12" i="6"/>
  <c r="CU12" i="6"/>
  <c r="CT12" i="6"/>
  <c r="CS12" i="6"/>
  <c r="CR12" i="6"/>
  <c r="CQ12" i="6"/>
  <c r="CP12" i="6"/>
  <c r="CO12" i="6"/>
  <c r="CN12" i="6"/>
  <c r="CM12" i="6"/>
  <c r="CL12" i="6"/>
  <c r="CK12" i="6"/>
  <c r="CJ12" i="6"/>
  <c r="CI12" i="6"/>
  <c r="CH12" i="6"/>
  <c r="CG12" i="6"/>
  <c r="CF12" i="6"/>
  <c r="CE12" i="6"/>
  <c r="CD12" i="6"/>
  <c r="CC12" i="6"/>
  <c r="CB12" i="6"/>
  <c r="CA12" i="6"/>
  <c r="BZ12" i="6"/>
  <c r="BY12" i="6"/>
  <c r="BX12" i="6"/>
  <c r="BW12" i="6"/>
  <c r="BV12" i="6"/>
  <c r="BU12" i="6"/>
  <c r="BT12" i="6"/>
  <c r="BS12" i="6"/>
  <c r="BR12" i="6"/>
  <c r="BQ12" i="6"/>
  <c r="BP12" i="6"/>
  <c r="BO13" i="6"/>
  <c r="BO14" i="6"/>
  <c r="BO15" i="6"/>
  <c r="BO16" i="6"/>
  <c r="BO17" i="6"/>
  <c r="BO18" i="6"/>
  <c r="BO19" i="6"/>
  <c r="BO20" i="6"/>
  <c r="BO21" i="6"/>
  <c r="BO22" i="6"/>
  <c r="BO23" i="6"/>
  <c r="BO24" i="6"/>
  <c r="BO25" i="6"/>
  <c r="BO26" i="6"/>
  <c r="BO27" i="6"/>
  <c r="BO28" i="6"/>
  <c r="BO29" i="6"/>
  <c r="BN13" i="6"/>
  <c r="BN14" i="6"/>
  <c r="BN15" i="6"/>
  <c r="BN16" i="6"/>
  <c r="BN17" i="6"/>
  <c r="BN18" i="6"/>
  <c r="BN19" i="6"/>
  <c r="BN20" i="6"/>
  <c r="BN21" i="6"/>
  <c r="BN22" i="6"/>
  <c r="BN23" i="6"/>
  <c r="BN24" i="6"/>
  <c r="BN25" i="6"/>
  <c r="BN26" i="6"/>
  <c r="BN27" i="6"/>
  <c r="BN28" i="6"/>
  <c r="BN29" i="6"/>
  <c r="BM13" i="6"/>
  <c r="BM14" i="6"/>
  <c r="BM15" i="6"/>
  <c r="BM16" i="6"/>
  <c r="BM17" i="6"/>
  <c r="BM18" i="6"/>
  <c r="BM19" i="6"/>
  <c r="BM20" i="6"/>
  <c r="BM21" i="6"/>
  <c r="BM22" i="6"/>
  <c r="BM23" i="6"/>
  <c r="BM24" i="6"/>
  <c r="BM25" i="6"/>
  <c r="BM26" i="6"/>
  <c r="BM27" i="6"/>
  <c r="BM28" i="6"/>
  <c r="BM29" i="6"/>
  <c r="BO12" i="6"/>
  <c r="BN12" i="6"/>
  <c r="BM12" i="6"/>
  <c r="BL13" i="6"/>
  <c r="BL14" i="6"/>
  <c r="BL15" i="6"/>
  <c r="BL16" i="6"/>
  <c r="BL17" i="6"/>
  <c r="BL18" i="6"/>
  <c r="BL19" i="6"/>
  <c r="BL20" i="6"/>
  <c r="BL21" i="6"/>
  <c r="BL22" i="6"/>
  <c r="BL23" i="6"/>
  <c r="BL24" i="6"/>
  <c r="BL25" i="6"/>
  <c r="BL26" i="6"/>
  <c r="BL27" i="6"/>
  <c r="BL28" i="6"/>
  <c r="BL29" i="6"/>
  <c r="BL12" i="6"/>
  <c r="BK13" i="6"/>
  <c r="BK14" i="6"/>
  <c r="BK15" i="6"/>
  <c r="BK16" i="6"/>
  <c r="BK17" i="6"/>
  <c r="BK18" i="6"/>
  <c r="BK19" i="6"/>
  <c r="BK20" i="6"/>
  <c r="BK21" i="6"/>
  <c r="BK22" i="6"/>
  <c r="BK23" i="6"/>
  <c r="BK24" i="6"/>
  <c r="BK25" i="6"/>
  <c r="BK26" i="6"/>
  <c r="BK27" i="6"/>
  <c r="BK28" i="6"/>
  <c r="BK29" i="6"/>
  <c r="BK12" i="6"/>
  <c r="BJ13" i="6"/>
  <c r="BJ14" i="6"/>
  <c r="BJ15" i="6"/>
  <c r="BJ16" i="6"/>
  <c r="BJ17" i="6"/>
  <c r="BJ18" i="6"/>
  <c r="BJ19" i="6"/>
  <c r="BJ20" i="6"/>
  <c r="BJ21" i="6"/>
  <c r="BJ22" i="6"/>
  <c r="BJ23" i="6"/>
  <c r="BJ24" i="6"/>
  <c r="BJ25" i="6"/>
  <c r="BJ26" i="6"/>
  <c r="BJ27" i="6"/>
  <c r="BJ28" i="6"/>
  <c r="BJ29" i="6"/>
  <c r="BJ12" i="6"/>
  <c r="BI13" i="6"/>
  <c r="BI14" i="6"/>
  <c r="BI15" i="6"/>
  <c r="BI16" i="6"/>
  <c r="BI17" i="6"/>
  <c r="BI18" i="6"/>
  <c r="BI19" i="6"/>
  <c r="BI20" i="6"/>
  <c r="BI21" i="6"/>
  <c r="BI22" i="6"/>
  <c r="BI23" i="6"/>
  <c r="BI24" i="6"/>
  <c r="BI25" i="6"/>
  <c r="BI26" i="6"/>
  <c r="BI27" i="6"/>
  <c r="BI28" i="6"/>
  <c r="BI29" i="6"/>
  <c r="BI12" i="6"/>
  <c r="BH12" i="6"/>
  <c r="BH13" i="6"/>
  <c r="BH14" i="6"/>
  <c r="BH15" i="6"/>
  <c r="BH16" i="6"/>
  <c r="BH17" i="6"/>
  <c r="BH18" i="6"/>
  <c r="BH19" i="6"/>
  <c r="BH20" i="6"/>
  <c r="BH21" i="6"/>
  <c r="BH22" i="6"/>
  <c r="BH23" i="6"/>
  <c r="BH24" i="6"/>
  <c r="BH25" i="6"/>
  <c r="BH26" i="6"/>
  <c r="BH27" i="6"/>
  <c r="BH28" i="6"/>
  <c r="BH29" i="6"/>
  <c r="EE14" i="6" l="1"/>
  <c r="DH23" i="6"/>
  <c r="DH15" i="6"/>
  <c r="DI28" i="6"/>
  <c r="DI20" i="6"/>
  <c r="DI13" i="6"/>
  <c r="DJ24" i="6"/>
  <c r="FH24" i="6"/>
  <c r="DJ16" i="6"/>
  <c r="FH16" i="6"/>
  <c r="DK28" i="6"/>
  <c r="DK16" i="6"/>
  <c r="DL28" i="6"/>
  <c r="DL20" i="6"/>
  <c r="DL13" i="6"/>
  <c r="DM22" i="6"/>
  <c r="DN25" i="6"/>
  <c r="DN17" i="6"/>
  <c r="DO28" i="6"/>
  <c r="FI28" i="6"/>
  <c r="DO24" i="6"/>
  <c r="FI24" i="6"/>
  <c r="DO16" i="6"/>
  <c r="FI16" i="6"/>
  <c r="DS12" i="6"/>
  <c r="FJ12" i="6"/>
  <c r="EA12" i="6"/>
  <c r="EG12" i="6"/>
  <c r="FN12" i="6"/>
  <c r="EO12" i="6"/>
  <c r="FQ12" i="6"/>
  <c r="ES12" i="6"/>
  <c r="EW12" i="6"/>
  <c r="DQ29" i="6"/>
  <c r="DQ17" i="6"/>
  <c r="DR24" i="6"/>
  <c r="DR16" i="6"/>
  <c r="DS27" i="6"/>
  <c r="FJ27" i="6"/>
  <c r="DS19" i="6"/>
  <c r="FJ19" i="6"/>
  <c r="DT26" i="6"/>
  <c r="DT18" i="6"/>
  <c r="DU29" i="6"/>
  <c r="FK29" i="6"/>
  <c r="DU21" i="6"/>
  <c r="FK21" i="6"/>
  <c r="DU14" i="6"/>
  <c r="FK14" i="6"/>
  <c r="DV24" i="6"/>
  <c r="FL24" i="6"/>
  <c r="DV16" i="6"/>
  <c r="FL16" i="6"/>
  <c r="DW27" i="6"/>
  <c r="DW19" i="6"/>
  <c r="DX22" i="6"/>
  <c r="DY25" i="6"/>
  <c r="DY17" i="6"/>
  <c r="DZ28" i="6"/>
  <c r="DZ20" i="6"/>
  <c r="DZ13" i="6"/>
  <c r="EA23" i="6"/>
  <c r="EA15" i="6"/>
  <c r="EB26" i="6"/>
  <c r="FM26" i="6"/>
  <c r="EB18" i="6"/>
  <c r="FM18" i="6"/>
  <c r="EC29" i="6"/>
  <c r="EC17" i="6"/>
  <c r="ED28" i="6"/>
  <c r="ED20" i="6"/>
  <c r="ED16" i="6"/>
  <c r="EE29" i="6"/>
  <c r="EE21" i="6"/>
  <c r="DH26" i="6"/>
  <c r="DH18" i="6"/>
  <c r="DI12" i="6"/>
  <c r="DI23" i="6"/>
  <c r="DI15" i="6"/>
  <c r="DJ27" i="6"/>
  <c r="FH27" i="6"/>
  <c r="DJ15" i="6"/>
  <c r="FH15" i="6"/>
  <c r="DK27" i="6"/>
  <c r="DK19" i="6"/>
  <c r="DL12" i="6"/>
  <c r="DL23" i="6"/>
  <c r="DL15" i="6"/>
  <c r="DM29" i="6"/>
  <c r="DM21" i="6"/>
  <c r="DM14" i="6"/>
  <c r="DN24" i="6"/>
  <c r="DN13" i="6"/>
  <c r="DO23" i="6"/>
  <c r="FI23" i="6"/>
  <c r="DO19" i="6"/>
  <c r="FI19" i="6"/>
  <c r="DP12" i="6"/>
  <c r="DX12" i="6"/>
  <c r="EL12" i="6"/>
  <c r="ET12" i="6"/>
  <c r="EZ12" i="6"/>
  <c r="DP21" i="6"/>
  <c r="DP14" i="6"/>
  <c r="DQ24" i="6"/>
  <c r="DQ16" i="6"/>
  <c r="EU16" i="6"/>
  <c r="EV27" i="6"/>
  <c r="EV19" i="6"/>
  <c r="EW22" i="6"/>
  <c r="EX25" i="6"/>
  <c r="EX17" i="6"/>
  <c r="EY28" i="6"/>
  <c r="EY20" i="6"/>
  <c r="EY13" i="6"/>
  <c r="EZ29" i="6"/>
  <c r="EZ21" i="6"/>
  <c r="EZ14" i="6"/>
  <c r="DH25" i="6"/>
  <c r="DH14" i="6"/>
  <c r="DI26" i="6"/>
  <c r="DI18" i="6"/>
  <c r="DJ22" i="6"/>
  <c r="FH22" i="6"/>
  <c r="DK22" i="6"/>
  <c r="DL22" i="6"/>
  <c r="DL18" i="6"/>
  <c r="DN12" i="6"/>
  <c r="DM24" i="6"/>
  <c r="DM20" i="6"/>
  <c r="DM16" i="6"/>
  <c r="DM13" i="6"/>
  <c r="DN27" i="6"/>
  <c r="DN23" i="6"/>
  <c r="DN19" i="6"/>
  <c r="DN15" i="6"/>
  <c r="DO26" i="6"/>
  <c r="FI26" i="6"/>
  <c r="DO22" i="6"/>
  <c r="FI22" i="6"/>
  <c r="DO18" i="6"/>
  <c r="FI18" i="6"/>
  <c r="DQ12" i="6"/>
  <c r="DU12" i="6"/>
  <c r="DU32" i="6" s="1"/>
  <c r="FK12" i="6"/>
  <c r="DY12" i="6"/>
  <c r="EC12" i="6"/>
  <c r="EE12" i="6"/>
  <c r="EI12" i="6"/>
  <c r="EM12" i="6"/>
  <c r="EQ12" i="6"/>
  <c r="EU12" i="6"/>
  <c r="EY12" i="6"/>
  <c r="DP28" i="6"/>
  <c r="DP24" i="6"/>
  <c r="DP20" i="6"/>
  <c r="DP16" i="6"/>
  <c r="DP13" i="6"/>
  <c r="DQ27" i="6"/>
  <c r="DQ23" i="6"/>
  <c r="DQ19" i="6"/>
  <c r="DQ15" i="6"/>
  <c r="DR26" i="6"/>
  <c r="DR22" i="6"/>
  <c r="DR18" i="6"/>
  <c r="DS29" i="6"/>
  <c r="FJ29" i="6"/>
  <c r="DS25" i="6"/>
  <c r="FJ25" i="6"/>
  <c r="DS21" i="6"/>
  <c r="FJ21" i="6"/>
  <c r="DS17" i="6"/>
  <c r="FJ17" i="6"/>
  <c r="DS14" i="6"/>
  <c r="FJ14" i="6"/>
  <c r="DT28" i="6"/>
  <c r="DT24" i="6"/>
  <c r="DT20" i="6"/>
  <c r="DT16" i="6"/>
  <c r="DT13" i="6"/>
  <c r="DU27" i="6"/>
  <c r="FK27" i="6"/>
  <c r="DU23" i="6"/>
  <c r="FK23" i="6"/>
  <c r="DU19" i="6"/>
  <c r="FK19" i="6"/>
  <c r="DU15" i="6"/>
  <c r="FK15" i="6"/>
  <c r="DV26" i="6"/>
  <c r="FL26" i="6"/>
  <c r="DV22" i="6"/>
  <c r="FL22" i="6"/>
  <c r="DV18" i="6"/>
  <c r="FL18" i="6"/>
  <c r="DW29" i="6"/>
  <c r="DW25" i="6"/>
  <c r="DW21" i="6"/>
  <c r="DW17" i="6"/>
  <c r="DW14" i="6"/>
  <c r="DX28" i="6"/>
  <c r="DX24" i="6"/>
  <c r="DX20" i="6"/>
  <c r="DX16" i="6"/>
  <c r="DX13" i="6"/>
  <c r="DY27" i="6"/>
  <c r="DY23" i="6"/>
  <c r="DY19" i="6"/>
  <c r="DY15" i="6"/>
  <c r="DZ26" i="6"/>
  <c r="DZ22" i="6"/>
  <c r="DZ18" i="6"/>
  <c r="EA29" i="6"/>
  <c r="EA25" i="6"/>
  <c r="EA21" i="6"/>
  <c r="EA17" i="6"/>
  <c r="EA14" i="6"/>
  <c r="EB28" i="6"/>
  <c r="FM28" i="6"/>
  <c r="EB24" i="6"/>
  <c r="FM24" i="6"/>
  <c r="EB20" i="6"/>
  <c r="FM20" i="6"/>
  <c r="EB16" i="6"/>
  <c r="FM16" i="6"/>
  <c r="EB13" i="6"/>
  <c r="FM13" i="6"/>
  <c r="EC27" i="6"/>
  <c r="EC23" i="6"/>
  <c r="EC19" i="6"/>
  <c r="EC15" i="6"/>
  <c r="ED26" i="6"/>
  <c r="ED22" i="6"/>
  <c r="ED18" i="6"/>
  <c r="EE27" i="6"/>
  <c r="EE23" i="6"/>
  <c r="EE19" i="6"/>
  <c r="EE15" i="6"/>
  <c r="EF26" i="6"/>
  <c r="EF22" i="6"/>
  <c r="EF18" i="6"/>
  <c r="EG29" i="6"/>
  <c r="FN29" i="6"/>
  <c r="EG25" i="6"/>
  <c r="FN25" i="6"/>
  <c r="EG21" i="6"/>
  <c r="FN21" i="6"/>
  <c r="EG17" i="6"/>
  <c r="FN17" i="6"/>
  <c r="EG14" i="6"/>
  <c r="FN14" i="6"/>
  <c r="EH28" i="6"/>
  <c r="FO28" i="6"/>
  <c r="EH24" i="6"/>
  <c r="FO24" i="6"/>
  <c r="EH20" i="6"/>
  <c r="FO20" i="6"/>
  <c r="EH16" i="6"/>
  <c r="FO16" i="6"/>
  <c r="EH13" i="6"/>
  <c r="FO13" i="6"/>
  <c r="EI27" i="6"/>
  <c r="EI23" i="6"/>
  <c r="EI19" i="6"/>
  <c r="EI15" i="6"/>
  <c r="EJ26" i="6"/>
  <c r="EJ22" i="6"/>
  <c r="EJ18" i="6"/>
  <c r="EK29" i="6"/>
  <c r="FP29" i="6"/>
  <c r="EK25" i="6"/>
  <c r="FP25" i="6"/>
  <c r="EK21" i="6"/>
  <c r="FP21" i="6"/>
  <c r="EK17" i="6"/>
  <c r="FP17" i="6"/>
  <c r="EK14" i="6"/>
  <c r="FP14" i="6"/>
  <c r="EL28" i="6"/>
  <c r="EL24" i="6"/>
  <c r="EL20" i="6"/>
  <c r="EL16" i="6"/>
  <c r="EL13" i="6"/>
  <c r="EM27" i="6"/>
  <c r="EM23" i="6"/>
  <c r="EM19" i="6"/>
  <c r="EM15" i="6"/>
  <c r="EN26" i="6"/>
  <c r="EN22" i="6"/>
  <c r="EN18" i="6"/>
  <c r="EO29" i="6"/>
  <c r="FQ29" i="6"/>
  <c r="EO25" i="6"/>
  <c r="FQ25" i="6"/>
  <c r="EO21" i="6"/>
  <c r="FQ21" i="6"/>
  <c r="EO17" i="6"/>
  <c r="FQ17" i="6"/>
  <c r="EO14" i="6"/>
  <c r="FQ14" i="6"/>
  <c r="EP28" i="6"/>
  <c r="EP24" i="6"/>
  <c r="EP20" i="6"/>
  <c r="EP16" i="6"/>
  <c r="EP13" i="6"/>
  <c r="EQ27" i="6"/>
  <c r="EQ23" i="6"/>
  <c r="EQ19" i="6"/>
  <c r="EQ15" i="6"/>
  <c r="ER26" i="6"/>
  <c r="FR26" i="6"/>
  <c r="ER22" i="6"/>
  <c r="FR22" i="6"/>
  <c r="ER18" i="6"/>
  <c r="FR18" i="6"/>
  <c r="ES29" i="6"/>
  <c r="ES25" i="6"/>
  <c r="ES21" i="6"/>
  <c r="ES17" i="6"/>
  <c r="ES14" i="6"/>
  <c r="ET28" i="6"/>
  <c r="ET24" i="6"/>
  <c r="ET20" i="6"/>
  <c r="ET16" i="6"/>
  <c r="ET13" i="6"/>
  <c r="EU27" i="6"/>
  <c r="EU23" i="6"/>
  <c r="EU19" i="6"/>
  <c r="EU15" i="6"/>
  <c r="EV26" i="6"/>
  <c r="EV22" i="6"/>
  <c r="EV18" i="6"/>
  <c r="EW29" i="6"/>
  <c r="EW25" i="6"/>
  <c r="EW21" i="6"/>
  <c r="EW17" i="6"/>
  <c r="EW14" i="6"/>
  <c r="EX28" i="6"/>
  <c r="EX24" i="6"/>
  <c r="EX20" i="6"/>
  <c r="EX16" i="6"/>
  <c r="EX13" i="6"/>
  <c r="EY27" i="6"/>
  <c r="EY23" i="6"/>
  <c r="EY19" i="6"/>
  <c r="EY15" i="6"/>
  <c r="EZ28" i="6"/>
  <c r="EZ24" i="6"/>
  <c r="EZ20" i="6"/>
  <c r="EZ16" i="6"/>
  <c r="EZ13" i="6"/>
  <c r="DH27" i="6"/>
  <c r="DH19" i="6"/>
  <c r="DH12" i="6"/>
  <c r="DI24" i="6"/>
  <c r="DI16" i="6"/>
  <c r="DJ28" i="6"/>
  <c r="FH28" i="6"/>
  <c r="DJ20" i="6"/>
  <c r="FH20" i="6"/>
  <c r="DJ13" i="6"/>
  <c r="FH13" i="6"/>
  <c r="DK24" i="6"/>
  <c r="DK20" i="6"/>
  <c r="DK13" i="6"/>
  <c r="DL24" i="6"/>
  <c r="DL16" i="6"/>
  <c r="DM26" i="6"/>
  <c r="DM18" i="6"/>
  <c r="DN29" i="6"/>
  <c r="DN21" i="6"/>
  <c r="DN14" i="6"/>
  <c r="DO20" i="6"/>
  <c r="FI20" i="6"/>
  <c r="DO13" i="6"/>
  <c r="FI13" i="6"/>
  <c r="DW12" i="6"/>
  <c r="EK12" i="6"/>
  <c r="FP12" i="6"/>
  <c r="DP26" i="6"/>
  <c r="DP22" i="6"/>
  <c r="DP18" i="6"/>
  <c r="DQ25" i="6"/>
  <c r="DQ21" i="6"/>
  <c r="DQ14" i="6"/>
  <c r="DR28" i="6"/>
  <c r="DR20" i="6"/>
  <c r="DR13" i="6"/>
  <c r="DS23" i="6"/>
  <c r="FJ23" i="6"/>
  <c r="DS15" i="6"/>
  <c r="FJ15" i="6"/>
  <c r="DT22" i="6"/>
  <c r="DU25" i="6"/>
  <c r="FK25" i="6"/>
  <c r="DU17" i="6"/>
  <c r="FK17" i="6"/>
  <c r="DV28" i="6"/>
  <c r="FL28" i="6"/>
  <c r="DV20" i="6"/>
  <c r="FL20" i="6"/>
  <c r="DV13" i="6"/>
  <c r="FL13" i="6"/>
  <c r="DW23" i="6"/>
  <c r="DW15" i="6"/>
  <c r="DX26" i="6"/>
  <c r="DX18" i="6"/>
  <c r="DY29" i="6"/>
  <c r="DY21" i="6"/>
  <c r="DY14" i="6"/>
  <c r="DZ24" i="6"/>
  <c r="DZ16" i="6"/>
  <c r="EA27" i="6"/>
  <c r="EA19" i="6"/>
  <c r="EB22" i="6"/>
  <c r="FM22" i="6"/>
  <c r="EC25" i="6"/>
  <c r="EC21" i="6"/>
  <c r="EC14" i="6"/>
  <c r="ED24" i="6"/>
  <c r="ED13" i="6"/>
  <c r="EE25" i="6"/>
  <c r="EE17" i="6"/>
  <c r="DH22" i="6"/>
  <c r="DI27" i="6"/>
  <c r="DI19" i="6"/>
  <c r="DJ12" i="6"/>
  <c r="FH12" i="6"/>
  <c r="DJ23" i="6"/>
  <c r="FH23" i="6"/>
  <c r="DJ19" i="6"/>
  <c r="FH19" i="6"/>
  <c r="DK12" i="6"/>
  <c r="DK23" i="6"/>
  <c r="DK15" i="6"/>
  <c r="DL27" i="6"/>
  <c r="DL19" i="6"/>
  <c r="DM12" i="6"/>
  <c r="DM25" i="6"/>
  <c r="DM17" i="6"/>
  <c r="DN28" i="6"/>
  <c r="DN20" i="6"/>
  <c r="DN16" i="6"/>
  <c r="DO27" i="6"/>
  <c r="FI27" i="6"/>
  <c r="DO15" i="6"/>
  <c r="FI15" i="6"/>
  <c r="DT12" i="6"/>
  <c r="EB12" i="6"/>
  <c r="EB32" i="6" s="1"/>
  <c r="FM12" i="6"/>
  <c r="EH12" i="6"/>
  <c r="FO12" i="6"/>
  <c r="EP12" i="6"/>
  <c r="EX12" i="6"/>
  <c r="DP29" i="6"/>
  <c r="DP25" i="6"/>
  <c r="DP17" i="6"/>
  <c r="DQ28" i="6"/>
  <c r="DQ20" i="6"/>
  <c r="DQ13" i="6"/>
  <c r="DR27" i="6"/>
  <c r="DR23" i="6"/>
  <c r="DR19" i="6"/>
  <c r="DR15" i="6"/>
  <c r="DS26" i="6"/>
  <c r="FJ26" i="6"/>
  <c r="DS22" i="6"/>
  <c r="FJ22" i="6"/>
  <c r="DS18" i="6"/>
  <c r="FJ18" i="6"/>
  <c r="DT29" i="6"/>
  <c r="DT25" i="6"/>
  <c r="DT21" i="6"/>
  <c r="DT17" i="6"/>
  <c r="DT14" i="6"/>
  <c r="DU28" i="6"/>
  <c r="FK28" i="6"/>
  <c r="DU24" i="6"/>
  <c r="FK24" i="6"/>
  <c r="DU20" i="6"/>
  <c r="FK20" i="6"/>
  <c r="DU16" i="6"/>
  <c r="FK16" i="6"/>
  <c r="DU13" i="6"/>
  <c r="FK13" i="6"/>
  <c r="DV27" i="6"/>
  <c r="FL27" i="6"/>
  <c r="DV23" i="6"/>
  <c r="FL23" i="6"/>
  <c r="DV19" i="6"/>
  <c r="FL19" i="6"/>
  <c r="DV15" i="6"/>
  <c r="FL15" i="6"/>
  <c r="DW26" i="6"/>
  <c r="DW22" i="6"/>
  <c r="DW18" i="6"/>
  <c r="DX29" i="6"/>
  <c r="DX25" i="6"/>
  <c r="DX21" i="6"/>
  <c r="DX17" i="6"/>
  <c r="DX14" i="6"/>
  <c r="DY28" i="6"/>
  <c r="DY24" i="6"/>
  <c r="DY20" i="6"/>
  <c r="DY16" i="6"/>
  <c r="DY13" i="6"/>
  <c r="DZ27" i="6"/>
  <c r="DZ23" i="6"/>
  <c r="DZ19" i="6"/>
  <c r="DZ15" i="6"/>
  <c r="EA26" i="6"/>
  <c r="EA22" i="6"/>
  <c r="EA18" i="6"/>
  <c r="EB29" i="6"/>
  <c r="FM29" i="6"/>
  <c r="EB25" i="6"/>
  <c r="FM25" i="6"/>
  <c r="EB21" i="6"/>
  <c r="FM21" i="6"/>
  <c r="EB17" i="6"/>
  <c r="FM17" i="6"/>
  <c r="EB14" i="6"/>
  <c r="FM14" i="6"/>
  <c r="EC28" i="6"/>
  <c r="EC24" i="6"/>
  <c r="EC20" i="6"/>
  <c r="EC16" i="6"/>
  <c r="EC13" i="6"/>
  <c r="ED27" i="6"/>
  <c r="ED23" i="6"/>
  <c r="ED19" i="6"/>
  <c r="ED15" i="6"/>
  <c r="EE28" i="6"/>
  <c r="EE24" i="6"/>
  <c r="EE20" i="6"/>
  <c r="EE16" i="6"/>
  <c r="EE13" i="6"/>
  <c r="EF27" i="6"/>
  <c r="EF23" i="6"/>
  <c r="EF19" i="6"/>
  <c r="EF15" i="6"/>
  <c r="EG26" i="6"/>
  <c r="FN26" i="6"/>
  <c r="EG22" i="6"/>
  <c r="FN22" i="6"/>
  <c r="EG18" i="6"/>
  <c r="FN18" i="6"/>
  <c r="EH29" i="6"/>
  <c r="FO29" i="6"/>
  <c r="EH25" i="6"/>
  <c r="FO25" i="6"/>
  <c r="EH21" i="6"/>
  <c r="FO21" i="6"/>
  <c r="EH17" i="6"/>
  <c r="FO17" i="6"/>
  <c r="EH14" i="6"/>
  <c r="FO14" i="6"/>
  <c r="EI28" i="6"/>
  <c r="EI24" i="6"/>
  <c r="EI20" i="6"/>
  <c r="EI16" i="6"/>
  <c r="EI13" i="6"/>
  <c r="EJ27" i="6"/>
  <c r="EJ23" i="6"/>
  <c r="EJ19" i="6"/>
  <c r="EJ15" i="6"/>
  <c r="EK26" i="6"/>
  <c r="FP26" i="6"/>
  <c r="EK22" i="6"/>
  <c r="FP22" i="6"/>
  <c r="EK18" i="6"/>
  <c r="FP18" i="6"/>
  <c r="EL29" i="6"/>
  <c r="EL25" i="6"/>
  <c r="EL21" i="6"/>
  <c r="EL17" i="6"/>
  <c r="EL14" i="6"/>
  <c r="EM28" i="6"/>
  <c r="EM24" i="6"/>
  <c r="EM20" i="6"/>
  <c r="EM16" i="6"/>
  <c r="EM13" i="6"/>
  <c r="EN27" i="6"/>
  <c r="EN23" i="6"/>
  <c r="EN19" i="6"/>
  <c r="EN15" i="6"/>
  <c r="EO26" i="6"/>
  <c r="FQ26" i="6"/>
  <c r="EO22" i="6"/>
  <c r="FQ22" i="6"/>
  <c r="EO18" i="6"/>
  <c r="FQ18" i="6"/>
  <c r="EP29" i="6"/>
  <c r="EP25" i="6"/>
  <c r="EP21" i="6"/>
  <c r="EP17" i="6"/>
  <c r="EP14" i="6"/>
  <c r="EQ28" i="6"/>
  <c r="EQ24" i="6"/>
  <c r="EQ20" i="6"/>
  <c r="EQ16" i="6"/>
  <c r="EQ13" i="6"/>
  <c r="ER27" i="6"/>
  <c r="FR27" i="6"/>
  <c r="ER23" i="6"/>
  <c r="FR23" i="6"/>
  <c r="ER19" i="6"/>
  <c r="FR19" i="6"/>
  <c r="ER15" i="6"/>
  <c r="FR15" i="6"/>
  <c r="ES26" i="6"/>
  <c r="ES22" i="6"/>
  <c r="ES18" i="6"/>
  <c r="ET29" i="6"/>
  <c r="ET25" i="6"/>
  <c r="ET21" i="6"/>
  <c r="ET17" i="6"/>
  <c r="ET14" i="6"/>
  <c r="EU28" i="6"/>
  <c r="EU24" i="6"/>
  <c r="EU20" i="6"/>
  <c r="EU13" i="6"/>
  <c r="EV23" i="6"/>
  <c r="EV15" i="6"/>
  <c r="EW26" i="6"/>
  <c r="EW18" i="6"/>
  <c r="EX29" i="6"/>
  <c r="EX21" i="6"/>
  <c r="EX14" i="6"/>
  <c r="EY24" i="6"/>
  <c r="EY16" i="6"/>
  <c r="EZ25" i="6"/>
  <c r="EZ17" i="6"/>
  <c r="DH29" i="6"/>
  <c r="DH21" i="6"/>
  <c r="DH17" i="6"/>
  <c r="DI22" i="6"/>
  <c r="DJ26" i="6"/>
  <c r="FH26" i="6"/>
  <c r="DJ18" i="6"/>
  <c r="FH18" i="6"/>
  <c r="DK26" i="6"/>
  <c r="DK18" i="6"/>
  <c r="DL26" i="6"/>
  <c r="DM28" i="6"/>
  <c r="DH28" i="6"/>
  <c r="DH24" i="6"/>
  <c r="DH20" i="6"/>
  <c r="DH16" i="6"/>
  <c r="DH13" i="6"/>
  <c r="DI29" i="6"/>
  <c r="DI25" i="6"/>
  <c r="DI21" i="6"/>
  <c r="DI17" i="6"/>
  <c r="DI14" i="6"/>
  <c r="DJ29" i="6"/>
  <c r="FH29" i="6"/>
  <c r="DJ25" i="6"/>
  <c r="FH25" i="6"/>
  <c r="DJ21" i="6"/>
  <c r="FH21" i="6"/>
  <c r="DJ17" i="6"/>
  <c r="FH17" i="6"/>
  <c r="DJ14" i="6"/>
  <c r="FH14" i="6"/>
  <c r="DK29" i="6"/>
  <c r="DK25" i="6"/>
  <c r="DK21" i="6"/>
  <c r="DK17" i="6"/>
  <c r="DK14" i="6"/>
  <c r="DL29" i="6"/>
  <c r="DL25" i="6"/>
  <c r="DL21" i="6"/>
  <c r="DL17" i="6"/>
  <c r="DL14" i="6"/>
  <c r="DO12" i="6"/>
  <c r="FI12" i="6"/>
  <c r="DM27" i="6"/>
  <c r="DM23" i="6"/>
  <c r="DM19" i="6"/>
  <c r="DM15" i="6"/>
  <c r="DN26" i="6"/>
  <c r="DN22" i="6"/>
  <c r="DN18" i="6"/>
  <c r="DO29" i="6"/>
  <c r="FI29" i="6"/>
  <c r="DO25" i="6"/>
  <c r="FI25" i="6"/>
  <c r="DO21" i="6"/>
  <c r="FI21" i="6"/>
  <c r="DO17" i="6"/>
  <c r="FI17" i="6"/>
  <c r="DO14" i="6"/>
  <c r="FI14" i="6"/>
  <c r="DR12" i="6"/>
  <c r="DV12" i="6"/>
  <c r="FL12" i="6"/>
  <c r="DZ12" i="6"/>
  <c r="ED12" i="6"/>
  <c r="EF12" i="6"/>
  <c r="EJ12" i="6"/>
  <c r="EN12" i="6"/>
  <c r="ER12" i="6"/>
  <c r="FR12" i="6"/>
  <c r="EV12" i="6"/>
  <c r="DP27" i="6"/>
  <c r="DP23" i="6"/>
  <c r="DP19" i="6"/>
  <c r="DP15" i="6"/>
  <c r="DQ26" i="6"/>
  <c r="DQ22" i="6"/>
  <c r="DQ18" i="6"/>
  <c r="DR29" i="6"/>
  <c r="DR25" i="6"/>
  <c r="DR21" i="6"/>
  <c r="DR17" i="6"/>
  <c r="DR14" i="6"/>
  <c r="DS28" i="6"/>
  <c r="FJ28" i="6"/>
  <c r="DS24" i="6"/>
  <c r="FJ24" i="6"/>
  <c r="DS20" i="6"/>
  <c r="FJ20" i="6"/>
  <c r="DS16" i="6"/>
  <c r="FJ16" i="6"/>
  <c r="DS13" i="6"/>
  <c r="FJ13" i="6"/>
  <c r="DT27" i="6"/>
  <c r="DT23" i="6"/>
  <c r="DT19" i="6"/>
  <c r="DT15" i="6"/>
  <c r="DU26" i="6"/>
  <c r="FK26" i="6"/>
  <c r="DU22" i="6"/>
  <c r="FK22" i="6"/>
  <c r="DU18" i="6"/>
  <c r="FK18" i="6"/>
  <c r="DV29" i="6"/>
  <c r="FL29" i="6"/>
  <c r="DV25" i="6"/>
  <c r="FL25" i="6"/>
  <c r="DV21" i="6"/>
  <c r="FL21" i="6"/>
  <c r="DV17" i="6"/>
  <c r="FL17" i="6"/>
  <c r="DV14" i="6"/>
  <c r="FL14" i="6"/>
  <c r="DW28" i="6"/>
  <c r="DW24" i="6"/>
  <c r="DW20" i="6"/>
  <c r="DW16" i="6"/>
  <c r="DW13" i="6"/>
  <c r="DX27" i="6"/>
  <c r="DX23" i="6"/>
  <c r="DX19" i="6"/>
  <c r="DX15" i="6"/>
  <c r="DY26" i="6"/>
  <c r="DY22" i="6"/>
  <c r="DY18" i="6"/>
  <c r="DZ29" i="6"/>
  <c r="DZ25" i="6"/>
  <c r="DZ21" i="6"/>
  <c r="DZ17" i="6"/>
  <c r="DZ14" i="6"/>
  <c r="EA28" i="6"/>
  <c r="EA24" i="6"/>
  <c r="EA20" i="6"/>
  <c r="EA16" i="6"/>
  <c r="EA13" i="6"/>
  <c r="EB27" i="6"/>
  <c r="FM27" i="6"/>
  <c r="EB23" i="6"/>
  <c r="FM23" i="6"/>
  <c r="EB19" i="6"/>
  <c r="FM19" i="6"/>
  <c r="EB15" i="6"/>
  <c r="FM15" i="6"/>
  <c r="EC26" i="6"/>
  <c r="EC22" i="6"/>
  <c r="EC18" i="6"/>
  <c r="ED29" i="6"/>
  <c r="ED25" i="6"/>
  <c r="ED21" i="6"/>
  <c r="ED17" i="6"/>
  <c r="ED14" i="6"/>
  <c r="EE26" i="6"/>
  <c r="EE22" i="6"/>
  <c r="EE18" i="6"/>
  <c r="EF29" i="6"/>
  <c r="EF25" i="6"/>
  <c r="EF21" i="6"/>
  <c r="EF17" i="6"/>
  <c r="EF14" i="6"/>
  <c r="EG28" i="6"/>
  <c r="FN28" i="6"/>
  <c r="EG24" i="6"/>
  <c r="FN24" i="6"/>
  <c r="EG20" i="6"/>
  <c r="FN20" i="6"/>
  <c r="EG16" i="6"/>
  <c r="FN16" i="6"/>
  <c r="EG13" i="6"/>
  <c r="FN13" i="6"/>
  <c r="EH27" i="6"/>
  <c r="FO27" i="6"/>
  <c r="EH23" i="6"/>
  <c r="FO23" i="6"/>
  <c r="EH19" i="6"/>
  <c r="FO19" i="6"/>
  <c r="EH15" i="6"/>
  <c r="FO15" i="6"/>
  <c r="EI26" i="6"/>
  <c r="EI22" i="6"/>
  <c r="EI18" i="6"/>
  <c r="EJ29" i="6"/>
  <c r="EJ25" i="6"/>
  <c r="EJ21" i="6"/>
  <c r="EJ17" i="6"/>
  <c r="EJ14" i="6"/>
  <c r="EK28" i="6"/>
  <c r="FP28" i="6"/>
  <c r="EK24" i="6"/>
  <c r="FP24" i="6"/>
  <c r="EK20" i="6"/>
  <c r="FP20" i="6"/>
  <c r="EK16" i="6"/>
  <c r="FP16" i="6"/>
  <c r="EK13" i="6"/>
  <c r="FP13" i="6"/>
  <c r="EL27" i="6"/>
  <c r="EL23" i="6"/>
  <c r="EL19" i="6"/>
  <c r="EL15" i="6"/>
  <c r="EM26" i="6"/>
  <c r="EM22" i="6"/>
  <c r="EM18" i="6"/>
  <c r="EN29" i="6"/>
  <c r="EN25" i="6"/>
  <c r="EN21" i="6"/>
  <c r="EN17" i="6"/>
  <c r="EN14" i="6"/>
  <c r="EO28" i="6"/>
  <c r="FQ28" i="6"/>
  <c r="EO24" i="6"/>
  <c r="FQ24" i="6"/>
  <c r="EO20" i="6"/>
  <c r="FQ20" i="6"/>
  <c r="EO16" i="6"/>
  <c r="FQ16" i="6"/>
  <c r="EO13" i="6"/>
  <c r="FQ13" i="6"/>
  <c r="EP27" i="6"/>
  <c r="EP23" i="6"/>
  <c r="EP19" i="6"/>
  <c r="EP15" i="6"/>
  <c r="EQ26" i="6"/>
  <c r="EQ22" i="6"/>
  <c r="EQ18" i="6"/>
  <c r="ER29" i="6"/>
  <c r="FR29" i="6"/>
  <c r="ER25" i="6"/>
  <c r="FR25" i="6"/>
  <c r="ER21" i="6"/>
  <c r="FR21" i="6"/>
  <c r="ER17" i="6"/>
  <c r="FR17" i="6"/>
  <c r="ER14" i="6"/>
  <c r="FR14" i="6"/>
  <c r="ES28" i="6"/>
  <c r="ES24" i="6"/>
  <c r="ES20" i="6"/>
  <c r="ES16" i="6"/>
  <c r="ES13" i="6"/>
  <c r="ET27" i="6"/>
  <c r="ET23" i="6"/>
  <c r="ET19" i="6"/>
  <c r="ET15" i="6"/>
  <c r="EU26" i="6"/>
  <c r="EU22" i="6"/>
  <c r="EU18" i="6"/>
  <c r="EV29" i="6"/>
  <c r="EV25" i="6"/>
  <c r="EV21" i="6"/>
  <c r="EV17" i="6"/>
  <c r="EV14" i="6"/>
  <c r="EW28" i="6"/>
  <c r="EW24" i="6"/>
  <c r="EW20" i="6"/>
  <c r="EW16" i="6"/>
  <c r="EW13" i="6"/>
  <c r="EX27" i="6"/>
  <c r="EX23" i="6"/>
  <c r="EX19" i="6"/>
  <c r="EX15" i="6"/>
  <c r="EY26" i="6"/>
  <c r="EY22" i="6"/>
  <c r="EY18" i="6"/>
  <c r="EZ27" i="6"/>
  <c r="EZ23" i="6"/>
  <c r="EZ19" i="6"/>
  <c r="EZ15" i="6"/>
  <c r="EF28" i="6"/>
  <c r="EF24" i="6"/>
  <c r="EF20" i="6"/>
  <c r="EF16" i="6"/>
  <c r="EF13" i="6"/>
  <c r="EG27" i="6"/>
  <c r="FN27" i="6"/>
  <c r="EG23" i="6"/>
  <c r="FN23" i="6"/>
  <c r="EG19" i="6"/>
  <c r="FN19" i="6"/>
  <c r="EG15" i="6"/>
  <c r="FN15" i="6"/>
  <c r="EH26" i="6"/>
  <c r="FO26" i="6"/>
  <c r="EH22" i="6"/>
  <c r="FO22" i="6"/>
  <c r="EH18" i="6"/>
  <c r="FO18" i="6"/>
  <c r="EI29" i="6"/>
  <c r="EI25" i="6"/>
  <c r="EI21" i="6"/>
  <c r="EI17" i="6"/>
  <c r="EI14" i="6"/>
  <c r="EJ28" i="6"/>
  <c r="EJ24" i="6"/>
  <c r="EJ20" i="6"/>
  <c r="EJ16" i="6"/>
  <c r="EJ13" i="6"/>
  <c r="EK27" i="6"/>
  <c r="FP27" i="6"/>
  <c r="EK23" i="6"/>
  <c r="FP23" i="6"/>
  <c r="EK19" i="6"/>
  <c r="FP19" i="6"/>
  <c r="EK15" i="6"/>
  <c r="FP15" i="6"/>
  <c r="EL26" i="6"/>
  <c r="EL22" i="6"/>
  <c r="EL18" i="6"/>
  <c r="EM29" i="6"/>
  <c r="EM25" i="6"/>
  <c r="EM21" i="6"/>
  <c r="EM17" i="6"/>
  <c r="EM14" i="6"/>
  <c r="EN28" i="6"/>
  <c r="EN24" i="6"/>
  <c r="EN20" i="6"/>
  <c r="EN16" i="6"/>
  <c r="EN13" i="6"/>
  <c r="EO27" i="6"/>
  <c r="FQ27" i="6"/>
  <c r="EO23" i="6"/>
  <c r="EO19" i="6"/>
  <c r="FQ19" i="6"/>
  <c r="EO15" i="6"/>
  <c r="FQ15" i="6"/>
  <c r="EP26" i="6"/>
  <c r="EP22" i="6"/>
  <c r="EP18" i="6"/>
  <c r="EQ29" i="6"/>
  <c r="EQ25" i="6"/>
  <c r="EQ21" i="6"/>
  <c r="EQ17" i="6"/>
  <c r="EQ14" i="6"/>
  <c r="ER28" i="6"/>
  <c r="FR28" i="6"/>
  <c r="ER24" i="6"/>
  <c r="FR24" i="6"/>
  <c r="ER20" i="6"/>
  <c r="FR20" i="6"/>
  <c r="ER16" i="6"/>
  <c r="ER13" i="6"/>
  <c r="FR13" i="6"/>
  <c r="ES27" i="6"/>
  <c r="ES23" i="6"/>
  <c r="ES19" i="6"/>
  <c r="ES15" i="6"/>
  <c r="ET26" i="6"/>
  <c r="ET22" i="6"/>
  <c r="ET18" i="6"/>
  <c r="EU29" i="6"/>
  <c r="EU25" i="6"/>
  <c r="EU21" i="6"/>
  <c r="EU17" i="6"/>
  <c r="EU14" i="6"/>
  <c r="EV28" i="6"/>
  <c r="EV24" i="6"/>
  <c r="EV20" i="6"/>
  <c r="EV16" i="6"/>
  <c r="EV13" i="6"/>
  <c r="EW27" i="6"/>
  <c r="EW23" i="6"/>
  <c r="EW19" i="6"/>
  <c r="EW15" i="6"/>
  <c r="EX26" i="6"/>
  <c r="EX22" i="6"/>
  <c r="EX18" i="6"/>
  <c r="EY29" i="6"/>
  <c r="EY25" i="6"/>
  <c r="EY21" i="6"/>
  <c r="EY17" i="6"/>
  <c r="EY14" i="6"/>
  <c r="EZ26" i="6"/>
  <c r="EZ22" i="6"/>
  <c r="EZ18" i="6"/>
  <c r="EV32" i="6" l="1"/>
  <c r="EJ32" i="6"/>
  <c r="EP32" i="6"/>
  <c r="EU32" i="6"/>
  <c r="DN32" i="6"/>
  <c r="EL32" i="6"/>
  <c r="ES32" i="6"/>
  <c r="EG32" i="6"/>
  <c r="EF32" i="6"/>
  <c r="EC32" i="6"/>
  <c r="DK32" i="6"/>
  <c r="DW32" i="6"/>
  <c r="EE32" i="6"/>
  <c r="DV32" i="6"/>
  <c r="DO32" i="6"/>
  <c r="DT32" i="6"/>
  <c r="EQ32" i="6"/>
  <c r="DQ32" i="6"/>
  <c r="DX32" i="6"/>
  <c r="EA32" i="6"/>
  <c r="ER32" i="6"/>
  <c r="ED32" i="6"/>
  <c r="DR32" i="6"/>
  <c r="EH32" i="6"/>
  <c r="DJ32" i="6"/>
  <c r="EM32" i="6"/>
  <c r="DY32" i="6"/>
  <c r="EZ32" i="6"/>
  <c r="DP32" i="6"/>
  <c r="DL32" i="6"/>
  <c r="EO32" i="6"/>
  <c r="EN32" i="6"/>
  <c r="DZ32" i="6"/>
  <c r="EX32" i="6"/>
  <c r="DM32" i="6"/>
  <c r="EK32" i="6"/>
  <c r="DH32" i="6"/>
  <c r="EY32" i="6"/>
  <c r="EI32" i="6"/>
  <c r="ET32" i="6"/>
  <c r="DI32" i="6"/>
  <c r="EW32" i="6"/>
  <c r="DS32" i="6"/>
  <c r="ER31" i="6"/>
  <c r="ED31" i="6"/>
  <c r="EX31" i="6"/>
  <c r="DW31" i="6"/>
  <c r="EY31" i="6"/>
  <c r="EQ31" i="6"/>
  <c r="EI31" i="6"/>
  <c r="EC31" i="6"/>
  <c r="DU31" i="6"/>
  <c r="ET31" i="6"/>
  <c r="DX31" i="6"/>
  <c r="DI31" i="6"/>
  <c r="EW31" i="6"/>
  <c r="EO31" i="6"/>
  <c r="EA31" i="6"/>
  <c r="DV31" i="6"/>
  <c r="EH31" i="6"/>
  <c r="DK31" i="6"/>
  <c r="EV31" i="6"/>
  <c r="EN31" i="6"/>
  <c r="EF31" i="6"/>
  <c r="DZ31" i="6"/>
  <c r="DR31" i="6"/>
  <c r="EP31" i="6"/>
  <c r="EB31" i="6"/>
  <c r="EK31" i="6"/>
  <c r="EJ31" i="6"/>
  <c r="DO31" i="6"/>
  <c r="DT31" i="6"/>
  <c r="DM31" i="6"/>
  <c r="DJ31" i="6"/>
  <c r="DH31" i="6"/>
  <c r="EU31" i="6"/>
  <c r="EM31" i="6"/>
  <c r="EE31" i="6"/>
  <c r="DY31" i="6"/>
  <c r="DQ31" i="6"/>
  <c r="DN31" i="6"/>
  <c r="EZ31" i="6"/>
  <c r="EL31" i="6"/>
  <c r="DP31" i="6"/>
  <c r="DL31" i="6"/>
  <c r="ES31" i="6"/>
  <c r="EG31" i="6"/>
  <c r="DS31" i="6"/>
</calcChain>
</file>

<file path=xl/sharedStrings.xml><?xml version="1.0" encoding="utf-8"?>
<sst xmlns="http://schemas.openxmlformats.org/spreadsheetml/2006/main" count="954" uniqueCount="152">
  <si>
    <t>Expedition</t>
  </si>
  <si>
    <t>Site/Hole</t>
  </si>
  <si>
    <t>Core</t>
  </si>
  <si>
    <t>Section</t>
  </si>
  <si>
    <t>Interval</t>
  </si>
  <si>
    <t>Beella digitata</t>
  </si>
  <si>
    <t>Dentigloborotalia anfracta</t>
  </si>
  <si>
    <t>Globigerina bulloides</t>
  </si>
  <si>
    <t>Globigerina falconensis</t>
  </si>
  <si>
    <t>Globigerinella calida</t>
  </si>
  <si>
    <t>Globigerinella siphonifera</t>
  </si>
  <si>
    <t>Globigerinita glutinata</t>
  </si>
  <si>
    <t>Globigerinita uvula</t>
  </si>
  <si>
    <t>Globigerinoides conglobatus</t>
  </si>
  <si>
    <t>Globigerinoides tenellus</t>
  </si>
  <si>
    <t>Globoconella inflata</t>
  </si>
  <si>
    <t>Globoturborotalita rubescens</t>
  </si>
  <si>
    <t>Hastigerina pelagica</t>
  </si>
  <si>
    <t>Neogloboquadrina dutertrei</t>
  </si>
  <si>
    <t>Neogloboquadrina incompta</t>
  </si>
  <si>
    <t>Neogloboquadrina pachyderma</t>
  </si>
  <si>
    <t>Orbulina suturalis</t>
  </si>
  <si>
    <t>Orbulina universa</t>
  </si>
  <si>
    <t>Pulleniatina finalis</t>
  </si>
  <si>
    <t>Pulleniatina obliquiloculata</t>
  </si>
  <si>
    <t>Sphaeroidinella dehiscens</t>
  </si>
  <si>
    <t>Turborotalita quinqueloba</t>
  </si>
  <si>
    <t>1R</t>
  </si>
  <si>
    <t>1W</t>
  </si>
  <si>
    <t>58-60</t>
  </si>
  <si>
    <t>2W</t>
  </si>
  <si>
    <t>3W</t>
  </si>
  <si>
    <t>4W</t>
  </si>
  <si>
    <t>148-150</t>
  </si>
  <si>
    <t>10-12</t>
  </si>
  <si>
    <t>50-52</t>
  </si>
  <si>
    <t>Average depth (mbsf)</t>
  </si>
  <si>
    <t>Clusters</t>
  </si>
  <si>
    <t>3.13</t>
  </si>
  <si>
    <t xml:space="preserve">Total </t>
  </si>
  <si>
    <t>U1576A</t>
  </si>
  <si>
    <t>2R</t>
  </si>
  <si>
    <t>3R</t>
  </si>
  <si>
    <t>0-2</t>
  </si>
  <si>
    <t>60-62</t>
  </si>
  <si>
    <t>5W</t>
  </si>
  <si>
    <t>6W</t>
  </si>
  <si>
    <t>20-22</t>
  </si>
  <si>
    <t>7W</t>
  </si>
  <si>
    <t>12-14</t>
  </si>
  <si>
    <t>0.01</t>
  </si>
  <si>
    <t>1.24</t>
  </si>
  <si>
    <t>1.79</t>
  </si>
  <si>
    <t>5.63</t>
  </si>
  <si>
    <t>6.48</t>
  </si>
  <si>
    <t>7.70</t>
  </si>
  <si>
    <t>7.81</t>
  </si>
  <si>
    <t>9.38</t>
  </si>
  <si>
    <t>10.75</t>
  </si>
  <si>
    <t>12.43</t>
  </si>
  <si>
    <t>13.71</t>
  </si>
  <si>
    <t>15.31</t>
  </si>
  <si>
    <t>16.66</t>
  </si>
  <si>
    <t>17.41</t>
  </si>
  <si>
    <t>19.01</t>
  </si>
  <si>
    <t>20.42</t>
  </si>
  <si>
    <t>22.01</t>
  </si>
  <si>
    <t>Globigerinella adamsi</t>
  </si>
  <si>
    <t>Globigerinoides obliquus</t>
  </si>
  <si>
    <t>Globigerinoides ruber</t>
  </si>
  <si>
    <r>
      <rPr>
        <b/>
        <i/>
        <sz val="10"/>
        <color theme="1"/>
        <rFont val="Calibri"/>
      </rPr>
      <t xml:space="preserve">Globigerinoides ruber </t>
    </r>
    <r>
      <rPr>
        <b/>
        <sz val="10"/>
        <color theme="1"/>
        <rFont val="Calibri"/>
      </rPr>
      <t>s.l.</t>
    </r>
  </si>
  <si>
    <r>
      <rPr>
        <b/>
        <i/>
        <sz val="10"/>
        <color theme="1"/>
        <rFont val="Calibri"/>
      </rPr>
      <t xml:space="preserve">Globigerinoides ruber </t>
    </r>
    <r>
      <rPr>
        <b/>
        <sz val="10"/>
        <color theme="1"/>
        <rFont val="Calibri"/>
      </rPr>
      <t>s.s.</t>
    </r>
  </si>
  <si>
    <r>
      <rPr>
        <b/>
        <i/>
        <sz val="10"/>
        <color theme="1"/>
        <rFont val="Calibri"/>
      </rPr>
      <t xml:space="preserve">Globigerinoides ruber </t>
    </r>
    <r>
      <rPr>
        <b/>
        <sz val="10"/>
        <color theme="1"/>
        <rFont val="Calibri"/>
      </rPr>
      <t>(kumm)</t>
    </r>
  </si>
  <si>
    <r>
      <rPr>
        <b/>
        <i/>
        <sz val="10"/>
        <color theme="1"/>
        <rFont val="Calibri"/>
      </rPr>
      <t>Globigerinoides ruber</t>
    </r>
    <r>
      <rPr>
        <b/>
        <sz val="10"/>
        <color theme="1"/>
        <rFont val="Calibri"/>
      </rPr>
      <t xml:space="preserve"> (pink)</t>
    </r>
  </si>
  <si>
    <r>
      <rPr>
        <b/>
        <i/>
        <sz val="10"/>
        <color theme="1"/>
        <rFont val="Calibri"/>
      </rPr>
      <t xml:space="preserve">Globigerinoides ruber </t>
    </r>
    <r>
      <rPr>
        <b/>
        <sz val="10"/>
        <color theme="1"/>
        <rFont val="Calibri"/>
      </rPr>
      <t>(twin)</t>
    </r>
  </si>
  <si>
    <t>TOTAL</t>
  </si>
  <si>
    <t>Globorotalia crassaformis</t>
  </si>
  <si>
    <r>
      <rPr>
        <b/>
        <i/>
        <sz val="10"/>
        <color theme="1"/>
        <rFont val="Calibri"/>
        <family val="2"/>
      </rPr>
      <t xml:space="preserve">Globorotalia </t>
    </r>
    <r>
      <rPr>
        <b/>
        <sz val="10"/>
        <color theme="1"/>
        <rFont val="Calibri"/>
        <family val="2"/>
      </rPr>
      <t xml:space="preserve">cf. </t>
    </r>
    <r>
      <rPr>
        <b/>
        <i/>
        <sz val="10"/>
        <color theme="1"/>
        <rFont val="Calibri"/>
        <family val="2"/>
      </rPr>
      <t>crassaformis</t>
    </r>
  </si>
  <si>
    <t>Globorotalia eastropacia</t>
  </si>
  <si>
    <t>Globorotalia flexuosa</t>
  </si>
  <si>
    <t>Globorotalia hessi</t>
  </si>
  <si>
    <t>Globorotalia hirsuta</t>
  </si>
  <si>
    <t>Globorotalia menardii</t>
  </si>
  <si>
    <t>Globorotalia ronda</t>
  </si>
  <si>
    <t>Globorotalia scitula</t>
  </si>
  <si>
    <r>
      <rPr>
        <b/>
        <i/>
        <sz val="10"/>
        <color theme="1"/>
        <rFont val="Calibri"/>
        <family val="2"/>
      </rPr>
      <t xml:space="preserve">Globorotalia </t>
    </r>
    <r>
      <rPr>
        <b/>
        <sz val="10"/>
        <color theme="1"/>
        <rFont val="Calibri"/>
        <family val="2"/>
      </rPr>
      <t>viola</t>
    </r>
  </si>
  <si>
    <t>Globorotalia tosaensis</t>
  </si>
  <si>
    <r>
      <rPr>
        <b/>
        <i/>
        <sz val="10"/>
        <color theme="1"/>
        <rFont val="Calibri"/>
        <family val="2"/>
      </rPr>
      <t xml:space="preserve">Globorotalia truncatulinoides </t>
    </r>
    <r>
      <rPr>
        <b/>
        <sz val="10"/>
        <color theme="1"/>
        <rFont val="Calibri"/>
        <family val="2"/>
      </rPr>
      <t>(dx)</t>
    </r>
  </si>
  <si>
    <r>
      <rPr>
        <b/>
        <i/>
        <sz val="10"/>
        <color theme="1"/>
        <rFont val="Calibri"/>
        <family val="2"/>
      </rPr>
      <t xml:space="preserve">Globorotalia truncatulinoides </t>
    </r>
    <r>
      <rPr>
        <b/>
        <sz val="10"/>
        <color theme="1"/>
        <rFont val="Calibri"/>
        <family val="2"/>
      </rPr>
      <t>(sx)</t>
    </r>
  </si>
  <si>
    <t>Globorotalia tumida</t>
  </si>
  <si>
    <t>Globorotalia ungulata</t>
  </si>
  <si>
    <r>
      <rPr>
        <b/>
        <i/>
        <sz val="10"/>
        <color theme="1"/>
        <rFont val="Calibri"/>
        <family val="2"/>
      </rPr>
      <t xml:space="preserve">Globoturborotalita </t>
    </r>
    <r>
      <rPr>
        <b/>
        <sz val="10"/>
        <color theme="1"/>
        <rFont val="Calibri"/>
        <family val="2"/>
      </rPr>
      <t>spp.</t>
    </r>
  </si>
  <si>
    <t>Tenuitellita iota</t>
  </si>
  <si>
    <t>Tenuitellita parkerae</t>
  </si>
  <si>
    <r>
      <t>Trilobatus</t>
    </r>
    <r>
      <rPr>
        <b/>
        <sz val="10"/>
        <color theme="1"/>
        <rFont val="Calibri"/>
        <family val="2"/>
        <scheme val="minor"/>
      </rPr>
      <t xml:space="preserve"> spp.</t>
    </r>
  </si>
  <si>
    <t>Trilobatus immaturus</t>
  </si>
  <si>
    <t>Trilobatus quadrilobatus</t>
  </si>
  <si>
    <t>Trilobatus trilobus</t>
  </si>
  <si>
    <t>Trilobatus sacculifer</t>
  </si>
  <si>
    <t>Turborotalita humilis</t>
  </si>
  <si>
    <t>G. glutinata</t>
  </si>
  <si>
    <t>G. ruber</t>
  </si>
  <si>
    <t>G. inflata</t>
  </si>
  <si>
    <t>G. crassaformis</t>
  </si>
  <si>
    <t>G. menardii</t>
  </si>
  <si>
    <r>
      <t xml:space="preserve">G. truncatulinoides </t>
    </r>
    <r>
      <rPr>
        <b/>
        <sz val="10"/>
        <color theme="1"/>
        <rFont val="Calibri"/>
        <family val="2"/>
      </rPr>
      <t>(dx)</t>
    </r>
  </si>
  <si>
    <r>
      <t xml:space="preserve">G. truncatulinoides </t>
    </r>
    <r>
      <rPr>
        <b/>
        <sz val="10"/>
        <color theme="1"/>
        <rFont val="Calibri"/>
        <family val="2"/>
      </rPr>
      <t>(sx)</t>
    </r>
  </si>
  <si>
    <t>G. rubescens</t>
  </si>
  <si>
    <t>N. incompta</t>
  </si>
  <si>
    <t>O. universa</t>
  </si>
  <si>
    <t>G. bulloides</t>
  </si>
  <si>
    <t>1a</t>
  </si>
  <si>
    <t>1b</t>
  </si>
  <si>
    <t>Taxon</t>
  </si>
  <si>
    <t>Av. dissim</t>
  </si>
  <si>
    <t>Contrib. %</t>
  </si>
  <si>
    <t>Cumulative %</t>
  </si>
  <si>
    <t>Mean 1b</t>
  </si>
  <si>
    <t>Mean 1a</t>
  </si>
  <si>
    <t>Mean 2</t>
  </si>
  <si>
    <t>Mean 1</t>
  </si>
  <si>
    <t>average</t>
  </si>
  <si>
    <t>st.dev</t>
  </si>
  <si>
    <t>Depth (mbsf)</t>
  </si>
  <si>
    <t>Ratio (dx/sx)-1</t>
  </si>
  <si>
    <t>Globorotalia viola</t>
  </si>
  <si>
    <t>Globoturborotalita spp.</t>
  </si>
  <si>
    <t>Trilobatus spp.</t>
  </si>
  <si>
    <t>Cluster 1a</t>
  </si>
  <si>
    <t>Cluster 1b</t>
  </si>
  <si>
    <t>Cluster2</t>
  </si>
  <si>
    <t>Globoturborotalita spp,</t>
  </si>
  <si>
    <t>Trilobatus spp,</t>
  </si>
  <si>
    <t>Ratio IOTG/(IOTG+SOG)</t>
  </si>
  <si>
    <t>Overal average dissimilarity= 17.44</t>
  </si>
  <si>
    <t>Distance/Similarity measure= Bray-Curtis</t>
  </si>
  <si>
    <r>
      <rPr>
        <i/>
        <sz val="11"/>
        <color theme="1"/>
        <rFont val="Calibri"/>
        <family val="2"/>
        <scheme val="minor"/>
      </rPr>
      <t xml:space="preserve">G. truncatulinoides </t>
    </r>
    <r>
      <rPr>
        <sz val="11"/>
        <color theme="1"/>
        <rFont val="Calibri"/>
        <family val="2"/>
        <scheme val="minor"/>
      </rPr>
      <t>(dx)</t>
    </r>
  </si>
  <si>
    <r>
      <rPr>
        <i/>
        <sz val="11"/>
        <color theme="1"/>
        <rFont val="Calibri"/>
        <family val="2"/>
        <scheme val="minor"/>
      </rPr>
      <t>G. truncatulinoides</t>
    </r>
    <r>
      <rPr>
        <sz val="11"/>
        <color theme="1"/>
        <rFont val="Calibri"/>
        <family val="2"/>
        <scheme val="minor"/>
      </rPr>
      <t xml:space="preserve"> (sx)</t>
    </r>
  </si>
  <si>
    <t>Overal average dissimilarity= 19.08</t>
  </si>
  <si>
    <r>
      <rPr>
        <i/>
        <sz val="11"/>
        <color theme="1"/>
        <rFont val="Calibri"/>
        <family val="2"/>
        <scheme val="minor"/>
      </rPr>
      <t>G. truncatulinoides</t>
    </r>
    <r>
      <rPr>
        <sz val="11"/>
        <color theme="1"/>
        <rFont val="Calibri"/>
        <family val="2"/>
        <scheme val="minor"/>
      </rPr>
      <t xml:space="preserve"> (dx)</t>
    </r>
  </si>
  <si>
    <r>
      <t xml:space="preserve">Globorotalia truncatulinoides </t>
    </r>
    <r>
      <rPr>
        <b/>
        <sz val="10"/>
        <color theme="1"/>
        <rFont val="Calibri"/>
        <family val="2"/>
      </rPr>
      <t>(sx)</t>
    </r>
  </si>
  <si>
    <r>
      <t xml:space="preserve">Globorotalia truncatulinoides </t>
    </r>
    <r>
      <rPr>
        <b/>
        <sz val="10"/>
        <color theme="1"/>
        <rFont val="Calibri"/>
        <family val="2"/>
      </rPr>
      <t>(dx)</t>
    </r>
  </si>
  <si>
    <r>
      <rPr>
        <i/>
        <sz val="11"/>
        <color theme="1"/>
        <rFont val="Calibri"/>
        <family val="2"/>
        <scheme val="minor"/>
      </rPr>
      <t>Globorotalia truncatulinoides</t>
    </r>
    <r>
      <rPr>
        <sz val="11"/>
        <color theme="1"/>
        <rFont val="Calibri"/>
        <family val="2"/>
        <scheme val="minor"/>
      </rPr>
      <t xml:space="preserve"> (dx)</t>
    </r>
  </si>
  <si>
    <r>
      <rPr>
        <i/>
        <sz val="11"/>
        <color theme="1"/>
        <rFont val="Calibri"/>
        <family val="2"/>
        <scheme val="minor"/>
      </rPr>
      <t>Globorotalia truncatulinoides</t>
    </r>
    <r>
      <rPr>
        <sz val="11"/>
        <color theme="1"/>
        <rFont val="Calibri"/>
        <family val="2"/>
        <scheme val="minor"/>
      </rPr>
      <t xml:space="preserve"> (sx)</t>
    </r>
  </si>
  <si>
    <r>
      <rPr>
        <i/>
        <sz val="11"/>
        <color theme="1"/>
        <rFont val="Calibri"/>
        <family val="2"/>
        <scheme val="minor"/>
      </rPr>
      <t>Globoturborotalita</t>
    </r>
    <r>
      <rPr>
        <sz val="11"/>
        <color theme="1"/>
        <rFont val="Calibri"/>
        <family val="2"/>
        <scheme val="minor"/>
      </rPr>
      <t xml:space="preserve"> spp.</t>
    </r>
  </si>
  <si>
    <r>
      <rPr>
        <i/>
        <sz val="11"/>
        <color theme="1"/>
        <rFont val="Calibri"/>
        <family val="2"/>
        <scheme val="minor"/>
      </rPr>
      <t>Trilobatus</t>
    </r>
    <r>
      <rPr>
        <sz val="11"/>
        <color theme="1"/>
        <rFont val="Calibri"/>
        <family val="2"/>
        <scheme val="minor"/>
      </rPr>
      <t xml:space="preserve"> spp.</t>
    </r>
  </si>
  <si>
    <t>IOTG</t>
  </si>
  <si>
    <t>SOG</t>
  </si>
  <si>
    <r>
      <t xml:space="preserve">Globigerinoides ruber </t>
    </r>
    <r>
      <rPr>
        <b/>
        <sz val="10"/>
        <color theme="1"/>
        <rFont val="Calibri"/>
        <family val="2"/>
        <scheme val="minor"/>
      </rPr>
      <t>(white)</t>
    </r>
  </si>
  <si>
    <r>
      <t xml:space="preserve">G. ruber </t>
    </r>
    <r>
      <rPr>
        <b/>
        <sz val="10"/>
        <color theme="1"/>
        <rFont val="Calibri"/>
        <family val="2"/>
        <scheme val="minor"/>
      </rPr>
      <t>(white)</t>
    </r>
  </si>
  <si>
    <r>
      <t xml:space="preserve">Globorotalia </t>
    </r>
    <r>
      <rPr>
        <b/>
        <sz val="10"/>
        <color theme="1"/>
        <rFont val="Calibri"/>
        <family val="2"/>
      </rPr>
      <t>cf.</t>
    </r>
    <r>
      <rPr>
        <b/>
        <i/>
        <sz val="10"/>
        <color theme="1"/>
        <rFont val="Calibri"/>
        <family val="2"/>
      </rPr>
      <t xml:space="preserve"> crassaformis</t>
    </r>
  </si>
  <si>
    <r>
      <t xml:space="preserve">Globorotalia </t>
    </r>
    <r>
      <rPr>
        <sz val="11"/>
        <color theme="1"/>
        <rFont val="Calibri"/>
        <family val="2"/>
        <scheme val="minor"/>
      </rPr>
      <t>cf.</t>
    </r>
    <r>
      <rPr>
        <i/>
        <sz val="11"/>
        <color theme="1"/>
        <rFont val="Calibri"/>
        <family val="2"/>
        <scheme val="minor"/>
      </rPr>
      <t xml:space="preserve"> crassaformis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</si>
</sst>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</font>
    <font>
      <b/>
      <i/>
      <sz val="10"/>
      <color theme="1"/>
      <name val="Calibri"/>
    </font>
    <font>
      <sz val="11"/>
      <name val="Calibri"/>
    </font>
    <font>
      <sz val="8"/>
      <color theme="1"/>
      <name val="Calibri"/>
    </font>
    <font>
      <b/>
      <sz val="10"/>
      <color theme="1"/>
      <name val="Calibri"/>
    </font>
    <font>
      <sz val="8"/>
      <color theme="1"/>
      <name val="Calibri"/>
      <family val="2"/>
    </font>
    <font>
      <b/>
      <i/>
      <sz val="10"/>
      <color theme="1"/>
      <name val="Calibri"/>
      <family val="2"/>
    </font>
    <font>
      <b/>
      <sz val="10"/>
      <color theme="1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6CB1B4"/>
        <bgColor indexed="64"/>
      </patternFill>
    </fill>
    <fill>
      <patternFill patternType="solid">
        <fgColor rgb="FFB355B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0" fillId="0" borderId="3" xfId="0" applyBorder="1"/>
    <xf numFmtId="0" fontId="0" fillId="0" borderId="5" xfId="0" applyBorder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textRotation="255"/>
    </xf>
    <xf numFmtId="49" fontId="6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9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0" xfId="0"/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4" borderId="0" xfId="0" applyFill="1"/>
    <xf numFmtId="0" fontId="0" fillId="5" borderId="5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2" fillId="5" borderId="0" xfId="0" applyFont="1" applyFill="1" applyAlignment="1">
      <alignment horizontal="center"/>
    </xf>
    <xf numFmtId="0" fontId="0" fillId="6" borderId="5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2" fillId="6" borderId="0" xfId="0" applyFont="1" applyFill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2" fillId="7" borderId="0" xfId="0" applyFont="1" applyFill="1" applyAlignment="1">
      <alignment horizontal="center"/>
    </xf>
    <xf numFmtId="164" fontId="0" fillId="7" borderId="0" xfId="0" applyNumberFormat="1" applyFill="1" applyAlignment="1">
      <alignment horizontal="center"/>
    </xf>
    <xf numFmtId="0" fontId="0" fillId="0" borderId="0" xfId="0"/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2" fontId="0" fillId="0" borderId="0" xfId="0" applyNumberFormat="1"/>
    <xf numFmtId="0" fontId="0" fillId="0" borderId="0" xfId="0" applyFont="1"/>
    <xf numFmtId="0" fontId="0" fillId="0" borderId="0" xfId="0" applyFill="1"/>
    <xf numFmtId="164" fontId="5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0" fillId="0" borderId="8" xfId="0" applyBorder="1"/>
    <xf numFmtId="164" fontId="5" fillId="0" borderId="17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/>
    </xf>
    <xf numFmtId="164" fontId="5" fillId="0" borderId="19" xfId="0" applyNumberFormat="1" applyFont="1" applyBorder="1" applyAlignment="1">
      <alignment horizontal="center"/>
    </xf>
    <xf numFmtId="164" fontId="5" fillId="0" borderId="17" xfId="0" applyNumberFormat="1" applyFont="1" applyFill="1" applyBorder="1" applyAlignment="1">
      <alignment horizontal="center"/>
    </xf>
    <xf numFmtId="164" fontId="5" fillId="0" borderId="18" xfId="0" applyNumberFormat="1" applyFont="1" applyFill="1" applyBorder="1" applyAlignment="1">
      <alignment horizontal="center"/>
    </xf>
    <xf numFmtId="164" fontId="5" fillId="0" borderId="19" xfId="0" applyNumberFormat="1" applyFont="1" applyFill="1" applyBorder="1" applyAlignment="1">
      <alignment horizontal="center"/>
    </xf>
    <xf numFmtId="0" fontId="16" fillId="0" borderId="0" xfId="0" applyFont="1" applyFill="1"/>
    <xf numFmtId="0" fontId="16" fillId="0" borderId="0" xfId="0" applyFont="1"/>
    <xf numFmtId="0" fontId="0" fillId="0" borderId="7" xfId="0" applyBorder="1"/>
    <xf numFmtId="164" fontId="0" fillId="0" borderId="0" xfId="0" applyNumberFormat="1" applyFill="1"/>
    <xf numFmtId="0" fontId="16" fillId="4" borderId="0" xfId="0" applyFont="1" applyFill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5" fillId="0" borderId="7" xfId="0" applyFont="1" applyBorder="1" applyAlignment="1">
      <alignment horizontal="center" vertical="center"/>
    </xf>
    <xf numFmtId="49" fontId="15" fillId="0" borderId="7" xfId="0" applyNumberFormat="1" applyFont="1" applyBorder="1" applyAlignment="1">
      <alignment horizontal="center" vertical="center"/>
    </xf>
    <xf numFmtId="2" fontId="0" fillId="0" borderId="7" xfId="0" applyNumberFormat="1" applyBorder="1"/>
    <xf numFmtId="0" fontId="1" fillId="0" borderId="3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2" fillId="0" borderId="9" xfId="0" applyFont="1" applyBorder="1" applyAlignment="1">
      <alignment horizontal="center" textRotation="90"/>
    </xf>
    <xf numFmtId="0" fontId="0" fillId="0" borderId="0" xfId="0"/>
    <xf numFmtId="0" fontId="14" fillId="0" borderId="10" xfId="0" applyFont="1" applyBorder="1"/>
    <xf numFmtId="0" fontId="7" fillId="0" borderId="9" xfId="0" applyFont="1" applyBorder="1" applyAlignment="1">
      <alignment horizontal="center" textRotation="90"/>
    </xf>
    <xf numFmtId="0" fontId="8" fillId="0" borderId="10" xfId="0" applyFont="1" applyBorder="1"/>
    <xf numFmtId="0" fontId="2" fillId="0" borderId="2" xfId="0" applyFont="1" applyBorder="1" applyAlignment="1">
      <alignment horizontal="center" textRotation="90"/>
    </xf>
    <xf numFmtId="0" fontId="2" fillId="0" borderId="0" xfId="0" applyFont="1" applyAlignment="1">
      <alignment horizontal="center" textRotation="90"/>
    </xf>
    <xf numFmtId="0" fontId="2" fillId="0" borderId="7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/>
    </xf>
    <xf numFmtId="0" fontId="1" fillId="0" borderId="6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0" xfId="0" applyFont="1" applyAlignment="1">
      <alignment horizontal="center" textRotation="90"/>
    </xf>
    <xf numFmtId="0" fontId="1" fillId="0" borderId="7" xfId="0" applyFont="1" applyBorder="1" applyAlignment="1">
      <alignment horizontal="center" textRotation="90"/>
    </xf>
    <xf numFmtId="49" fontId="1" fillId="0" borderId="2" xfId="0" applyNumberFormat="1" applyFont="1" applyBorder="1" applyAlignment="1">
      <alignment horizontal="center" textRotation="90"/>
    </xf>
    <xf numFmtId="49" fontId="1" fillId="0" borderId="0" xfId="0" applyNumberFormat="1" applyFont="1" applyAlignment="1">
      <alignment horizontal="center" textRotation="90"/>
    </xf>
    <xf numFmtId="49" fontId="1" fillId="0" borderId="7" xfId="0" applyNumberFormat="1" applyFont="1" applyBorder="1" applyAlignment="1">
      <alignment horizontal="center" textRotation="90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textRotation="90"/>
    </xf>
    <xf numFmtId="0" fontId="14" fillId="0" borderId="12" xfId="0" applyFont="1" applyBorder="1"/>
    <xf numFmtId="0" fontId="14" fillId="0" borderId="13" xfId="0" applyFont="1" applyBorder="1"/>
    <xf numFmtId="0" fontId="7" fillId="0" borderId="9" xfId="0" applyFont="1" applyFill="1" applyBorder="1" applyAlignment="1">
      <alignment horizontal="center" textRotation="90"/>
    </xf>
    <xf numFmtId="0" fontId="0" fillId="0" borderId="0" xfId="0" applyFill="1"/>
    <xf numFmtId="0" fontId="8" fillId="0" borderId="10" xfId="0" applyFont="1" applyFill="1" applyBorder="1"/>
    <xf numFmtId="0" fontId="2" fillId="0" borderId="2" xfId="0" applyFont="1" applyFill="1" applyBorder="1" applyAlignment="1">
      <alignment horizontal="center" textRotation="90"/>
    </xf>
    <xf numFmtId="0" fontId="2" fillId="0" borderId="0" xfId="0" applyFont="1" applyFill="1" applyAlignment="1">
      <alignment horizontal="center" textRotation="90"/>
    </xf>
    <xf numFmtId="0" fontId="2" fillId="0" borderId="7" xfId="0" applyFont="1" applyFill="1" applyBorder="1" applyAlignment="1">
      <alignment horizontal="center" textRotation="90"/>
    </xf>
    <xf numFmtId="0" fontId="12" fillId="0" borderId="9" xfId="0" applyFont="1" applyFill="1" applyBorder="1" applyAlignment="1">
      <alignment horizontal="center" textRotation="90"/>
    </xf>
    <xf numFmtId="0" fontId="14" fillId="0" borderId="10" xfId="0" applyFont="1" applyFill="1" applyBorder="1"/>
    <xf numFmtId="0" fontId="12" fillId="0" borderId="11" xfId="0" applyFont="1" applyFill="1" applyBorder="1" applyAlignment="1">
      <alignment horizontal="center" textRotation="90"/>
    </xf>
    <xf numFmtId="0" fontId="14" fillId="0" borderId="12" xfId="0" applyFont="1" applyFill="1" applyBorder="1"/>
    <xf numFmtId="0" fontId="14" fillId="0" borderId="13" xfId="0" applyFont="1" applyFill="1" applyBorder="1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textRotation="90"/>
    </xf>
    <xf numFmtId="0" fontId="0" fillId="0" borderId="0" xfId="0" applyFont="1"/>
    <xf numFmtId="0" fontId="3" fillId="0" borderId="0" xfId="0" applyFont="1" applyBorder="1" applyAlignment="1">
      <alignment horizontal="center" textRotation="90"/>
    </xf>
    <xf numFmtId="0" fontId="3" fillId="0" borderId="7" xfId="0" applyFont="1" applyBorder="1" applyAlignment="1">
      <alignment horizontal="center" textRotation="90"/>
    </xf>
    <xf numFmtId="0" fontId="2" fillId="2" borderId="2" xfId="0" applyFont="1" applyFill="1" applyBorder="1" applyAlignment="1">
      <alignment horizontal="center" textRotation="90"/>
    </xf>
    <xf numFmtId="0" fontId="2" fillId="2" borderId="0" xfId="0" applyFont="1" applyFill="1" applyAlignment="1">
      <alignment horizontal="center" textRotation="90"/>
    </xf>
    <xf numFmtId="0" fontId="2" fillId="2" borderId="7" xfId="0" applyFont="1" applyFill="1" applyBorder="1" applyAlignment="1">
      <alignment horizontal="center" textRotation="90"/>
    </xf>
    <xf numFmtId="0" fontId="13" fillId="0" borderId="11" xfId="0" applyFont="1" applyBorder="1" applyAlignment="1">
      <alignment horizontal="center" textRotation="90"/>
    </xf>
    <xf numFmtId="0" fontId="12" fillId="2" borderId="9" xfId="0" applyFont="1" applyFill="1" applyBorder="1" applyAlignment="1">
      <alignment horizontal="center" textRotation="90"/>
    </xf>
    <xf numFmtId="0" fontId="0" fillId="2" borderId="0" xfId="0" applyFill="1"/>
    <xf numFmtId="0" fontId="14" fillId="2" borderId="10" xfId="0" applyFont="1" applyFill="1" applyBorder="1"/>
    <xf numFmtId="0" fontId="12" fillId="3" borderId="9" xfId="0" applyFont="1" applyFill="1" applyBorder="1" applyAlignment="1">
      <alignment horizontal="center" textRotation="90"/>
    </xf>
    <xf numFmtId="0" fontId="0" fillId="3" borderId="0" xfId="0" applyFill="1"/>
    <xf numFmtId="0" fontId="14" fillId="3" borderId="10" xfId="0" applyFont="1" applyFill="1" applyBorder="1"/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55B3"/>
      <color rgb="FFFFCCFF"/>
      <color rgb="FF6CB1B4"/>
      <color rgb="FF7A057D"/>
      <color rgb="FFFF99FF"/>
      <color rgb="FFACEA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6C6C4-BBE7-4031-9270-0F27B21DF831}">
  <dimension ref="A1:FX51"/>
  <sheetViews>
    <sheetView topLeftCell="EY1" zoomScale="112" zoomScaleNormal="112" workbookViewId="0">
      <selection activeCell="FK33" sqref="FK33"/>
    </sheetView>
  </sheetViews>
  <sheetFormatPr defaultRowHeight="15"/>
  <cols>
    <col min="1" max="1" width="6.140625" customWidth="1"/>
    <col min="3" max="3" width="4.7109375" customWidth="1"/>
    <col min="4" max="4" width="7.85546875" customWidth="1"/>
    <col min="5" max="5" width="8.140625" customWidth="1"/>
    <col min="6" max="6" width="7.42578125" customWidth="1"/>
    <col min="7" max="51" width="3.7109375" customWidth="1"/>
    <col min="54" max="54" width="6.140625" customWidth="1"/>
    <col min="56" max="56" width="4.7109375" customWidth="1"/>
    <col min="57" max="57" width="7.85546875" customWidth="1"/>
    <col min="58" max="59" width="8.140625" customWidth="1"/>
    <col min="60" max="104" width="8.7109375" customWidth="1"/>
    <col min="106" max="106" width="6.140625" customWidth="1"/>
    <col min="108" max="108" width="4.7109375" customWidth="1"/>
    <col min="109" max="109" width="7.85546875" customWidth="1"/>
    <col min="110" max="111" width="8.140625" customWidth="1"/>
    <col min="112" max="156" width="8.7109375" customWidth="1"/>
  </cols>
  <sheetData>
    <row r="1" spans="1:180" ht="15" customHeight="1">
      <c r="A1" s="86" t="s">
        <v>0</v>
      </c>
      <c r="B1" s="89" t="s">
        <v>1</v>
      </c>
      <c r="C1" s="89" t="s">
        <v>2</v>
      </c>
      <c r="D1" s="89" t="s">
        <v>3</v>
      </c>
      <c r="E1" s="92" t="s">
        <v>4</v>
      </c>
      <c r="F1" s="92" t="s">
        <v>36</v>
      </c>
      <c r="G1" s="81" t="s">
        <v>5</v>
      </c>
      <c r="H1" s="81" t="s">
        <v>6</v>
      </c>
      <c r="I1" s="81" t="s">
        <v>7</v>
      </c>
      <c r="J1" s="81" t="s">
        <v>8</v>
      </c>
      <c r="K1" s="81" t="s">
        <v>67</v>
      </c>
      <c r="L1" s="81" t="s">
        <v>9</v>
      </c>
      <c r="M1" s="81" t="s">
        <v>10</v>
      </c>
      <c r="N1" s="81" t="s">
        <v>11</v>
      </c>
      <c r="O1" s="81" t="s">
        <v>12</v>
      </c>
      <c r="P1" s="81" t="s">
        <v>13</v>
      </c>
      <c r="Q1" s="81" t="s">
        <v>68</v>
      </c>
      <c r="R1" s="83" t="s">
        <v>148</v>
      </c>
      <c r="S1" s="78" t="s">
        <v>14</v>
      </c>
      <c r="T1" s="78" t="s">
        <v>15</v>
      </c>
      <c r="U1" s="78" t="s">
        <v>76</v>
      </c>
      <c r="V1" s="78" t="s">
        <v>77</v>
      </c>
      <c r="W1" s="78" t="s">
        <v>78</v>
      </c>
      <c r="X1" s="78" t="s">
        <v>79</v>
      </c>
      <c r="Y1" s="78" t="s">
        <v>80</v>
      </c>
      <c r="Z1" s="78" t="s">
        <v>81</v>
      </c>
      <c r="AA1" s="78" t="s">
        <v>82</v>
      </c>
      <c r="AB1" s="78" t="s">
        <v>83</v>
      </c>
      <c r="AC1" s="78" t="s">
        <v>84</v>
      </c>
      <c r="AD1" s="78" t="s">
        <v>85</v>
      </c>
      <c r="AE1" s="78" t="s">
        <v>86</v>
      </c>
      <c r="AF1" s="78" t="s">
        <v>141</v>
      </c>
      <c r="AG1" s="78" t="s">
        <v>88</v>
      </c>
      <c r="AH1" s="78" t="s">
        <v>89</v>
      </c>
      <c r="AI1" s="78" t="s">
        <v>90</v>
      </c>
      <c r="AJ1" s="78" t="s">
        <v>16</v>
      </c>
      <c r="AK1" s="78" t="s">
        <v>91</v>
      </c>
      <c r="AL1" s="78" t="s">
        <v>17</v>
      </c>
      <c r="AM1" s="78" t="s">
        <v>18</v>
      </c>
      <c r="AN1" s="78" t="s">
        <v>19</v>
      </c>
      <c r="AO1" s="78" t="s">
        <v>20</v>
      </c>
      <c r="AP1" s="78" t="s">
        <v>21</v>
      </c>
      <c r="AQ1" s="78" t="s">
        <v>22</v>
      </c>
      <c r="AR1" s="78" t="s">
        <v>23</v>
      </c>
      <c r="AS1" s="78" t="s">
        <v>24</v>
      </c>
      <c r="AT1" s="78" t="s">
        <v>25</v>
      </c>
      <c r="AU1" s="78" t="s">
        <v>92</v>
      </c>
      <c r="AV1" s="78" t="s">
        <v>93</v>
      </c>
      <c r="AW1" s="83" t="s">
        <v>94</v>
      </c>
      <c r="AX1" s="78" t="s">
        <v>99</v>
      </c>
      <c r="AY1" s="98" t="s">
        <v>26</v>
      </c>
      <c r="AZ1" s="95" t="s">
        <v>39</v>
      </c>
      <c r="BB1" s="86" t="s">
        <v>0</v>
      </c>
      <c r="BC1" s="89" t="s">
        <v>1</v>
      </c>
      <c r="BD1" s="89" t="s">
        <v>2</v>
      </c>
      <c r="BE1" s="89" t="s">
        <v>3</v>
      </c>
      <c r="BF1" s="92" t="s">
        <v>4</v>
      </c>
      <c r="BG1" s="92" t="s">
        <v>36</v>
      </c>
      <c r="BH1" s="81" t="s">
        <v>5</v>
      </c>
      <c r="BI1" s="81" t="s">
        <v>6</v>
      </c>
      <c r="BJ1" s="81" t="s">
        <v>7</v>
      </c>
      <c r="BK1" s="81" t="s">
        <v>8</v>
      </c>
      <c r="BL1" s="81" t="s">
        <v>67</v>
      </c>
      <c r="BM1" s="81" t="s">
        <v>9</v>
      </c>
      <c r="BN1" s="81" t="s">
        <v>10</v>
      </c>
      <c r="BO1" s="81" t="s">
        <v>11</v>
      </c>
      <c r="BP1" s="81" t="s">
        <v>12</v>
      </c>
      <c r="BQ1" s="81" t="s">
        <v>13</v>
      </c>
      <c r="BR1" s="81" t="s">
        <v>68</v>
      </c>
      <c r="BS1" s="83" t="s">
        <v>148</v>
      </c>
      <c r="BT1" s="78" t="s">
        <v>14</v>
      </c>
      <c r="BU1" s="78" t="s">
        <v>15</v>
      </c>
      <c r="BV1" s="78" t="s">
        <v>76</v>
      </c>
      <c r="BW1" s="78" t="s">
        <v>77</v>
      </c>
      <c r="BX1" s="78" t="s">
        <v>78</v>
      </c>
      <c r="BY1" s="78" t="s">
        <v>79</v>
      </c>
      <c r="BZ1" s="78" t="s">
        <v>80</v>
      </c>
      <c r="CA1" s="78" t="s">
        <v>81</v>
      </c>
      <c r="CB1" s="78" t="s">
        <v>82</v>
      </c>
      <c r="CC1" s="78" t="s">
        <v>83</v>
      </c>
      <c r="CD1" s="78" t="s">
        <v>84</v>
      </c>
      <c r="CE1" s="78" t="s">
        <v>85</v>
      </c>
      <c r="CF1" s="78" t="s">
        <v>86</v>
      </c>
      <c r="CG1" s="78" t="s">
        <v>87</v>
      </c>
      <c r="CH1" s="78" t="s">
        <v>88</v>
      </c>
      <c r="CI1" s="78" t="s">
        <v>89</v>
      </c>
      <c r="CJ1" s="78" t="s">
        <v>90</v>
      </c>
      <c r="CK1" s="78" t="s">
        <v>16</v>
      </c>
      <c r="CL1" s="78" t="s">
        <v>91</v>
      </c>
      <c r="CM1" s="78" t="s">
        <v>17</v>
      </c>
      <c r="CN1" s="78" t="s">
        <v>18</v>
      </c>
      <c r="CO1" s="78" t="s">
        <v>19</v>
      </c>
      <c r="CP1" s="78" t="s">
        <v>20</v>
      </c>
      <c r="CQ1" s="78" t="s">
        <v>21</v>
      </c>
      <c r="CR1" s="78" t="s">
        <v>22</v>
      </c>
      <c r="CS1" s="78" t="s">
        <v>23</v>
      </c>
      <c r="CT1" s="78" t="s">
        <v>24</v>
      </c>
      <c r="CU1" s="78" t="s">
        <v>25</v>
      </c>
      <c r="CV1" s="78" t="s">
        <v>92</v>
      </c>
      <c r="CW1" s="78" t="s">
        <v>93</v>
      </c>
      <c r="CX1" s="83" t="s">
        <v>94</v>
      </c>
      <c r="CY1" s="78" t="s">
        <v>99</v>
      </c>
      <c r="CZ1" s="98" t="s">
        <v>26</v>
      </c>
      <c r="DB1" s="86" t="s">
        <v>0</v>
      </c>
      <c r="DC1" s="89" t="s">
        <v>1</v>
      </c>
      <c r="DD1" s="89" t="s">
        <v>2</v>
      </c>
      <c r="DE1" s="89" t="s">
        <v>3</v>
      </c>
      <c r="DF1" s="92" t="s">
        <v>4</v>
      </c>
      <c r="DG1" s="92" t="s">
        <v>36</v>
      </c>
      <c r="DH1" s="101" t="s">
        <v>5</v>
      </c>
      <c r="DI1" s="101" t="s">
        <v>6</v>
      </c>
      <c r="DJ1" s="101" t="s">
        <v>7</v>
      </c>
      <c r="DK1" s="101" t="s">
        <v>8</v>
      </c>
      <c r="DL1" s="101" t="s">
        <v>67</v>
      </c>
      <c r="DM1" s="101" t="s">
        <v>9</v>
      </c>
      <c r="DN1" s="101" t="s">
        <v>10</v>
      </c>
      <c r="DO1" s="101" t="s">
        <v>11</v>
      </c>
      <c r="DP1" s="101" t="s">
        <v>12</v>
      </c>
      <c r="DQ1" s="101" t="s">
        <v>13</v>
      </c>
      <c r="DR1" s="101" t="s">
        <v>68</v>
      </c>
      <c r="DS1" s="104" t="s">
        <v>148</v>
      </c>
      <c r="DT1" s="107" t="s">
        <v>14</v>
      </c>
      <c r="DU1" s="107" t="s">
        <v>15</v>
      </c>
      <c r="DV1" s="107" t="s">
        <v>76</v>
      </c>
      <c r="DW1" s="107" t="s">
        <v>77</v>
      </c>
      <c r="DX1" s="107" t="s">
        <v>78</v>
      </c>
      <c r="DY1" s="107" t="s">
        <v>79</v>
      </c>
      <c r="DZ1" s="107" t="s">
        <v>80</v>
      </c>
      <c r="EA1" s="107" t="s">
        <v>81</v>
      </c>
      <c r="EB1" s="107" t="s">
        <v>82</v>
      </c>
      <c r="EC1" s="107" t="s">
        <v>83</v>
      </c>
      <c r="ED1" s="107" t="s">
        <v>84</v>
      </c>
      <c r="EE1" s="107" t="s">
        <v>85</v>
      </c>
      <c r="EF1" s="107" t="s">
        <v>86</v>
      </c>
      <c r="EG1" s="107" t="s">
        <v>87</v>
      </c>
      <c r="EH1" s="107" t="s">
        <v>88</v>
      </c>
      <c r="EI1" s="107" t="s">
        <v>89</v>
      </c>
      <c r="EJ1" s="107" t="s">
        <v>90</v>
      </c>
      <c r="EK1" s="107" t="s">
        <v>16</v>
      </c>
      <c r="EL1" s="107" t="s">
        <v>91</v>
      </c>
      <c r="EM1" s="107" t="s">
        <v>17</v>
      </c>
      <c r="EN1" s="107" t="s">
        <v>18</v>
      </c>
      <c r="EO1" s="107" t="s">
        <v>19</v>
      </c>
      <c r="EP1" s="107" t="s">
        <v>20</v>
      </c>
      <c r="EQ1" s="107" t="s">
        <v>21</v>
      </c>
      <c r="ER1" s="107" t="s">
        <v>22</v>
      </c>
      <c r="ES1" s="107" t="s">
        <v>23</v>
      </c>
      <c r="ET1" s="107" t="s">
        <v>24</v>
      </c>
      <c r="EU1" s="107" t="s">
        <v>25</v>
      </c>
      <c r="EV1" s="107" t="s">
        <v>92</v>
      </c>
      <c r="EW1" s="107" t="s">
        <v>93</v>
      </c>
      <c r="EX1" s="104" t="s">
        <v>94</v>
      </c>
      <c r="EY1" s="107" t="s">
        <v>99</v>
      </c>
      <c r="EZ1" s="109" t="s">
        <v>26</v>
      </c>
      <c r="FB1" s="86" t="s">
        <v>0</v>
      </c>
      <c r="FC1" s="89" t="s">
        <v>1</v>
      </c>
      <c r="FD1" s="89" t="s">
        <v>2</v>
      </c>
      <c r="FE1" s="89" t="s">
        <v>3</v>
      </c>
      <c r="FF1" s="92" t="s">
        <v>4</v>
      </c>
      <c r="FG1" s="92" t="s">
        <v>36</v>
      </c>
      <c r="FH1" s="81" t="s">
        <v>110</v>
      </c>
      <c r="FI1" s="81" t="s">
        <v>100</v>
      </c>
      <c r="FJ1" s="83" t="s">
        <v>149</v>
      </c>
      <c r="FK1" s="78" t="s">
        <v>102</v>
      </c>
      <c r="FL1" s="78" t="s">
        <v>103</v>
      </c>
      <c r="FM1" s="78" t="s">
        <v>104</v>
      </c>
      <c r="FN1" s="78" t="s">
        <v>105</v>
      </c>
      <c r="FO1" s="78" t="s">
        <v>106</v>
      </c>
      <c r="FP1" s="78" t="s">
        <v>107</v>
      </c>
      <c r="FQ1" s="78" t="s">
        <v>108</v>
      </c>
      <c r="FR1" s="78" t="s">
        <v>109</v>
      </c>
      <c r="FS1" s="75" t="s">
        <v>37</v>
      </c>
    </row>
    <row r="2" spans="1:180">
      <c r="A2" s="87"/>
      <c r="B2" s="90"/>
      <c r="C2" s="90"/>
      <c r="D2" s="90"/>
      <c r="E2" s="93"/>
      <c r="F2" s="93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84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84"/>
      <c r="AX2" s="79"/>
      <c r="AY2" s="99"/>
      <c r="AZ2" s="96"/>
      <c r="BB2" s="87"/>
      <c r="BC2" s="90"/>
      <c r="BD2" s="90"/>
      <c r="BE2" s="90"/>
      <c r="BF2" s="93"/>
      <c r="BG2" s="93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84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84"/>
      <c r="CY2" s="79"/>
      <c r="CZ2" s="99"/>
      <c r="DB2" s="87"/>
      <c r="DC2" s="90"/>
      <c r="DD2" s="90"/>
      <c r="DE2" s="90"/>
      <c r="DF2" s="93"/>
      <c r="DG2" s="93"/>
      <c r="DH2" s="102"/>
      <c r="DI2" s="102"/>
      <c r="DJ2" s="102"/>
      <c r="DK2" s="102"/>
      <c r="DL2" s="102"/>
      <c r="DM2" s="102"/>
      <c r="DN2" s="102"/>
      <c r="DO2" s="102"/>
      <c r="DP2" s="102"/>
      <c r="DQ2" s="102"/>
      <c r="DR2" s="102"/>
      <c r="DS2" s="105"/>
      <c r="DT2" s="102"/>
      <c r="DU2" s="102"/>
      <c r="DV2" s="102"/>
      <c r="DW2" s="102"/>
      <c r="DX2" s="102"/>
      <c r="DY2" s="102"/>
      <c r="DZ2" s="102"/>
      <c r="EA2" s="102"/>
      <c r="EB2" s="102"/>
      <c r="EC2" s="102"/>
      <c r="ED2" s="102"/>
      <c r="EE2" s="102"/>
      <c r="EF2" s="102"/>
      <c r="EG2" s="102"/>
      <c r="EH2" s="102"/>
      <c r="EI2" s="102"/>
      <c r="EJ2" s="102"/>
      <c r="EK2" s="102"/>
      <c r="EL2" s="102"/>
      <c r="EM2" s="102"/>
      <c r="EN2" s="102"/>
      <c r="EO2" s="102"/>
      <c r="EP2" s="102"/>
      <c r="EQ2" s="102"/>
      <c r="ER2" s="102"/>
      <c r="ES2" s="102"/>
      <c r="ET2" s="102"/>
      <c r="EU2" s="102"/>
      <c r="EV2" s="102"/>
      <c r="EW2" s="102"/>
      <c r="EX2" s="105"/>
      <c r="EY2" s="102"/>
      <c r="EZ2" s="110"/>
      <c r="FB2" s="87"/>
      <c r="FC2" s="90"/>
      <c r="FD2" s="90"/>
      <c r="FE2" s="90"/>
      <c r="FF2" s="93"/>
      <c r="FG2" s="93"/>
      <c r="FH2" s="79"/>
      <c r="FI2" s="79"/>
      <c r="FJ2" s="84"/>
      <c r="FK2" s="79"/>
      <c r="FL2" s="79"/>
      <c r="FM2" s="79"/>
      <c r="FN2" s="79"/>
      <c r="FO2" s="79"/>
      <c r="FP2" s="79"/>
      <c r="FQ2" s="79"/>
      <c r="FR2" s="79"/>
      <c r="FS2" s="76"/>
    </row>
    <row r="3" spans="1:180">
      <c r="A3" s="87"/>
      <c r="B3" s="90"/>
      <c r="C3" s="90"/>
      <c r="D3" s="90"/>
      <c r="E3" s="93"/>
      <c r="F3" s="93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84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84"/>
      <c r="AX3" s="79"/>
      <c r="AY3" s="99"/>
      <c r="AZ3" s="96"/>
      <c r="BB3" s="87"/>
      <c r="BC3" s="90"/>
      <c r="BD3" s="90"/>
      <c r="BE3" s="90"/>
      <c r="BF3" s="93"/>
      <c r="BG3" s="93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84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79"/>
      <c r="CX3" s="84"/>
      <c r="CY3" s="79"/>
      <c r="CZ3" s="99"/>
      <c r="DB3" s="87"/>
      <c r="DC3" s="90"/>
      <c r="DD3" s="90"/>
      <c r="DE3" s="90"/>
      <c r="DF3" s="93"/>
      <c r="DG3" s="93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5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102"/>
      <c r="EN3" s="102"/>
      <c r="EO3" s="102"/>
      <c r="EP3" s="102"/>
      <c r="EQ3" s="102"/>
      <c r="ER3" s="102"/>
      <c r="ES3" s="102"/>
      <c r="ET3" s="102"/>
      <c r="EU3" s="102"/>
      <c r="EV3" s="102"/>
      <c r="EW3" s="102"/>
      <c r="EX3" s="105"/>
      <c r="EY3" s="102"/>
      <c r="EZ3" s="110"/>
      <c r="FB3" s="87"/>
      <c r="FC3" s="90"/>
      <c r="FD3" s="90"/>
      <c r="FE3" s="90"/>
      <c r="FF3" s="93"/>
      <c r="FG3" s="93"/>
      <c r="FH3" s="79"/>
      <c r="FI3" s="79"/>
      <c r="FJ3" s="84"/>
      <c r="FK3" s="79"/>
      <c r="FL3" s="79"/>
      <c r="FM3" s="79"/>
      <c r="FN3" s="79"/>
      <c r="FO3" s="79"/>
      <c r="FP3" s="79"/>
      <c r="FQ3" s="79"/>
      <c r="FR3" s="79"/>
      <c r="FS3" s="76"/>
    </row>
    <row r="4" spans="1:180">
      <c r="A4" s="87"/>
      <c r="B4" s="90"/>
      <c r="C4" s="90"/>
      <c r="D4" s="90"/>
      <c r="E4" s="93"/>
      <c r="F4" s="93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84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84"/>
      <c r="AX4" s="79"/>
      <c r="AY4" s="99"/>
      <c r="AZ4" s="96"/>
      <c r="BB4" s="87"/>
      <c r="BC4" s="90"/>
      <c r="BD4" s="90"/>
      <c r="BE4" s="90"/>
      <c r="BF4" s="93"/>
      <c r="BG4" s="93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84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84"/>
      <c r="CY4" s="79"/>
      <c r="CZ4" s="99"/>
      <c r="DB4" s="87"/>
      <c r="DC4" s="90"/>
      <c r="DD4" s="90"/>
      <c r="DE4" s="90"/>
      <c r="DF4" s="93"/>
      <c r="DG4" s="93"/>
      <c r="DH4" s="102"/>
      <c r="DI4" s="102"/>
      <c r="DJ4" s="102"/>
      <c r="DK4" s="102"/>
      <c r="DL4" s="102"/>
      <c r="DM4" s="102"/>
      <c r="DN4" s="102"/>
      <c r="DO4" s="102"/>
      <c r="DP4" s="102"/>
      <c r="DQ4" s="102"/>
      <c r="DR4" s="102"/>
      <c r="DS4" s="105"/>
      <c r="DT4" s="102"/>
      <c r="DU4" s="102"/>
      <c r="DV4" s="102"/>
      <c r="DW4" s="102"/>
      <c r="DX4" s="102"/>
      <c r="DY4" s="102"/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  <c r="EM4" s="102"/>
      <c r="EN4" s="102"/>
      <c r="EO4" s="102"/>
      <c r="EP4" s="102"/>
      <c r="EQ4" s="102"/>
      <c r="ER4" s="102"/>
      <c r="ES4" s="102"/>
      <c r="ET4" s="102"/>
      <c r="EU4" s="102"/>
      <c r="EV4" s="102"/>
      <c r="EW4" s="102"/>
      <c r="EX4" s="105"/>
      <c r="EY4" s="102"/>
      <c r="EZ4" s="110"/>
      <c r="FB4" s="87"/>
      <c r="FC4" s="90"/>
      <c r="FD4" s="90"/>
      <c r="FE4" s="90"/>
      <c r="FF4" s="93"/>
      <c r="FG4" s="93"/>
      <c r="FH4" s="79"/>
      <c r="FI4" s="79"/>
      <c r="FJ4" s="84"/>
      <c r="FK4" s="79"/>
      <c r="FL4" s="79"/>
      <c r="FM4" s="79"/>
      <c r="FN4" s="79"/>
      <c r="FO4" s="79"/>
      <c r="FP4" s="79"/>
      <c r="FQ4" s="79"/>
      <c r="FR4" s="79"/>
      <c r="FS4" s="76"/>
    </row>
    <row r="5" spans="1:180">
      <c r="A5" s="87"/>
      <c r="B5" s="90"/>
      <c r="C5" s="90"/>
      <c r="D5" s="90"/>
      <c r="E5" s="93"/>
      <c r="F5" s="93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84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84"/>
      <c r="AX5" s="79"/>
      <c r="AY5" s="99"/>
      <c r="AZ5" s="96"/>
      <c r="BB5" s="87"/>
      <c r="BC5" s="90"/>
      <c r="BD5" s="90"/>
      <c r="BE5" s="90"/>
      <c r="BF5" s="93"/>
      <c r="BG5" s="93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84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84"/>
      <c r="CY5" s="79"/>
      <c r="CZ5" s="99"/>
      <c r="DB5" s="87"/>
      <c r="DC5" s="90"/>
      <c r="DD5" s="90"/>
      <c r="DE5" s="90"/>
      <c r="DF5" s="93"/>
      <c r="DG5" s="93"/>
      <c r="DH5" s="102"/>
      <c r="DI5" s="102"/>
      <c r="DJ5" s="102"/>
      <c r="DK5" s="102"/>
      <c r="DL5" s="102"/>
      <c r="DM5" s="102"/>
      <c r="DN5" s="102"/>
      <c r="DO5" s="102"/>
      <c r="DP5" s="102"/>
      <c r="DQ5" s="102"/>
      <c r="DR5" s="102"/>
      <c r="DS5" s="105"/>
      <c r="DT5" s="102"/>
      <c r="DU5" s="102"/>
      <c r="DV5" s="102"/>
      <c r="DW5" s="102"/>
      <c r="DX5" s="102"/>
      <c r="DY5" s="102"/>
      <c r="DZ5" s="102"/>
      <c r="EA5" s="102"/>
      <c r="EB5" s="102"/>
      <c r="EC5" s="102"/>
      <c r="ED5" s="102"/>
      <c r="EE5" s="102"/>
      <c r="EF5" s="102"/>
      <c r="EG5" s="102"/>
      <c r="EH5" s="102"/>
      <c r="EI5" s="102"/>
      <c r="EJ5" s="102"/>
      <c r="EK5" s="102"/>
      <c r="EL5" s="102"/>
      <c r="EM5" s="102"/>
      <c r="EN5" s="102"/>
      <c r="EO5" s="102"/>
      <c r="EP5" s="102"/>
      <c r="EQ5" s="102"/>
      <c r="ER5" s="102"/>
      <c r="ES5" s="102"/>
      <c r="ET5" s="102"/>
      <c r="EU5" s="102"/>
      <c r="EV5" s="102"/>
      <c r="EW5" s="102"/>
      <c r="EX5" s="105"/>
      <c r="EY5" s="102"/>
      <c r="EZ5" s="110"/>
      <c r="FB5" s="87"/>
      <c r="FC5" s="90"/>
      <c r="FD5" s="90"/>
      <c r="FE5" s="90"/>
      <c r="FF5" s="93"/>
      <c r="FG5" s="93"/>
      <c r="FH5" s="79"/>
      <c r="FI5" s="79"/>
      <c r="FJ5" s="84"/>
      <c r="FK5" s="79"/>
      <c r="FL5" s="79"/>
      <c r="FM5" s="79"/>
      <c r="FN5" s="79"/>
      <c r="FO5" s="79"/>
      <c r="FP5" s="79"/>
      <c r="FQ5" s="79"/>
      <c r="FR5" s="79"/>
      <c r="FS5" s="76"/>
    </row>
    <row r="6" spans="1:180">
      <c r="A6" s="87"/>
      <c r="B6" s="90"/>
      <c r="C6" s="90"/>
      <c r="D6" s="90"/>
      <c r="E6" s="93"/>
      <c r="F6" s="93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4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84"/>
      <c r="AX6" s="79"/>
      <c r="AY6" s="99"/>
      <c r="AZ6" s="96"/>
      <c r="BB6" s="87"/>
      <c r="BC6" s="90"/>
      <c r="BD6" s="90"/>
      <c r="BE6" s="90"/>
      <c r="BF6" s="93"/>
      <c r="BG6" s="93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84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84"/>
      <c r="CY6" s="79"/>
      <c r="CZ6" s="99"/>
      <c r="DB6" s="87"/>
      <c r="DC6" s="90"/>
      <c r="DD6" s="90"/>
      <c r="DE6" s="90"/>
      <c r="DF6" s="93"/>
      <c r="DG6" s="93"/>
      <c r="DH6" s="102"/>
      <c r="DI6" s="102"/>
      <c r="DJ6" s="102"/>
      <c r="DK6" s="102"/>
      <c r="DL6" s="102"/>
      <c r="DM6" s="102"/>
      <c r="DN6" s="102"/>
      <c r="DO6" s="102"/>
      <c r="DP6" s="102"/>
      <c r="DQ6" s="102"/>
      <c r="DR6" s="102"/>
      <c r="DS6" s="105"/>
      <c r="DT6" s="102"/>
      <c r="DU6" s="102"/>
      <c r="DV6" s="102"/>
      <c r="DW6" s="102"/>
      <c r="DX6" s="102"/>
      <c r="DY6" s="102"/>
      <c r="DZ6" s="102"/>
      <c r="EA6" s="102"/>
      <c r="EB6" s="102"/>
      <c r="EC6" s="102"/>
      <c r="ED6" s="102"/>
      <c r="EE6" s="102"/>
      <c r="EF6" s="102"/>
      <c r="EG6" s="102"/>
      <c r="EH6" s="102"/>
      <c r="EI6" s="102"/>
      <c r="EJ6" s="102"/>
      <c r="EK6" s="102"/>
      <c r="EL6" s="102"/>
      <c r="EM6" s="102"/>
      <c r="EN6" s="102"/>
      <c r="EO6" s="102"/>
      <c r="EP6" s="102"/>
      <c r="EQ6" s="102"/>
      <c r="ER6" s="102"/>
      <c r="ES6" s="102"/>
      <c r="ET6" s="102"/>
      <c r="EU6" s="102"/>
      <c r="EV6" s="102"/>
      <c r="EW6" s="102"/>
      <c r="EX6" s="105"/>
      <c r="EY6" s="102"/>
      <c r="EZ6" s="110"/>
      <c r="FB6" s="87"/>
      <c r="FC6" s="90"/>
      <c r="FD6" s="90"/>
      <c r="FE6" s="90"/>
      <c r="FF6" s="93"/>
      <c r="FG6" s="93"/>
      <c r="FH6" s="79"/>
      <c r="FI6" s="79"/>
      <c r="FJ6" s="84"/>
      <c r="FK6" s="79"/>
      <c r="FL6" s="79"/>
      <c r="FM6" s="79"/>
      <c r="FN6" s="79"/>
      <c r="FO6" s="79"/>
      <c r="FP6" s="79"/>
      <c r="FQ6" s="79"/>
      <c r="FR6" s="79"/>
      <c r="FS6" s="76"/>
    </row>
    <row r="7" spans="1:180">
      <c r="A7" s="87"/>
      <c r="B7" s="90"/>
      <c r="C7" s="90"/>
      <c r="D7" s="90"/>
      <c r="E7" s="93"/>
      <c r="F7" s="93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84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84"/>
      <c r="AX7" s="79"/>
      <c r="AY7" s="99"/>
      <c r="AZ7" s="96"/>
      <c r="BB7" s="87"/>
      <c r="BC7" s="90"/>
      <c r="BD7" s="90"/>
      <c r="BE7" s="90"/>
      <c r="BF7" s="93"/>
      <c r="BG7" s="93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84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84"/>
      <c r="CY7" s="79"/>
      <c r="CZ7" s="99"/>
      <c r="DB7" s="87"/>
      <c r="DC7" s="90"/>
      <c r="DD7" s="90"/>
      <c r="DE7" s="90"/>
      <c r="DF7" s="93"/>
      <c r="DG7" s="93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5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02"/>
      <c r="EL7" s="102"/>
      <c r="EM7" s="102"/>
      <c r="EN7" s="102"/>
      <c r="EO7" s="102"/>
      <c r="EP7" s="102"/>
      <c r="EQ7" s="102"/>
      <c r="ER7" s="102"/>
      <c r="ES7" s="102"/>
      <c r="ET7" s="102"/>
      <c r="EU7" s="102"/>
      <c r="EV7" s="102"/>
      <c r="EW7" s="102"/>
      <c r="EX7" s="105"/>
      <c r="EY7" s="102"/>
      <c r="EZ7" s="110"/>
      <c r="FB7" s="87"/>
      <c r="FC7" s="90"/>
      <c r="FD7" s="90"/>
      <c r="FE7" s="90"/>
      <c r="FF7" s="93"/>
      <c r="FG7" s="93"/>
      <c r="FH7" s="79"/>
      <c r="FI7" s="79"/>
      <c r="FJ7" s="84"/>
      <c r="FK7" s="79"/>
      <c r="FL7" s="79"/>
      <c r="FM7" s="79"/>
      <c r="FN7" s="79"/>
      <c r="FO7" s="79"/>
      <c r="FP7" s="79"/>
      <c r="FQ7" s="79"/>
      <c r="FR7" s="79"/>
      <c r="FS7" s="76"/>
    </row>
    <row r="8" spans="1:180">
      <c r="A8" s="87"/>
      <c r="B8" s="90"/>
      <c r="C8" s="90"/>
      <c r="D8" s="90"/>
      <c r="E8" s="93"/>
      <c r="F8" s="93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84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84"/>
      <c r="AX8" s="79"/>
      <c r="AY8" s="99"/>
      <c r="AZ8" s="96"/>
      <c r="BB8" s="87"/>
      <c r="BC8" s="90"/>
      <c r="BD8" s="90"/>
      <c r="BE8" s="90"/>
      <c r="BF8" s="93"/>
      <c r="BG8" s="93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84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84"/>
      <c r="CY8" s="79"/>
      <c r="CZ8" s="99"/>
      <c r="DB8" s="87"/>
      <c r="DC8" s="90"/>
      <c r="DD8" s="90"/>
      <c r="DE8" s="90"/>
      <c r="DF8" s="93"/>
      <c r="DG8" s="93"/>
      <c r="DH8" s="102"/>
      <c r="DI8" s="102"/>
      <c r="DJ8" s="102"/>
      <c r="DK8" s="102"/>
      <c r="DL8" s="102"/>
      <c r="DM8" s="102"/>
      <c r="DN8" s="102"/>
      <c r="DO8" s="102"/>
      <c r="DP8" s="102"/>
      <c r="DQ8" s="102"/>
      <c r="DR8" s="102"/>
      <c r="DS8" s="105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5"/>
      <c r="EY8" s="102"/>
      <c r="EZ8" s="110"/>
      <c r="FB8" s="87"/>
      <c r="FC8" s="90"/>
      <c r="FD8" s="90"/>
      <c r="FE8" s="90"/>
      <c r="FF8" s="93"/>
      <c r="FG8" s="93"/>
      <c r="FH8" s="79"/>
      <c r="FI8" s="79"/>
      <c r="FJ8" s="84"/>
      <c r="FK8" s="79"/>
      <c r="FL8" s="79"/>
      <c r="FM8" s="79"/>
      <c r="FN8" s="79"/>
      <c r="FO8" s="79"/>
      <c r="FP8" s="79"/>
      <c r="FQ8" s="79"/>
      <c r="FR8" s="79"/>
      <c r="FS8" s="76"/>
    </row>
    <row r="9" spans="1:180">
      <c r="A9" s="87"/>
      <c r="B9" s="90"/>
      <c r="C9" s="90"/>
      <c r="D9" s="90"/>
      <c r="E9" s="93"/>
      <c r="F9" s="93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84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84"/>
      <c r="AX9" s="79"/>
      <c r="AY9" s="99"/>
      <c r="AZ9" s="96"/>
      <c r="BB9" s="87"/>
      <c r="BC9" s="90"/>
      <c r="BD9" s="90"/>
      <c r="BE9" s="90"/>
      <c r="BF9" s="93"/>
      <c r="BG9" s="93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79"/>
      <c r="BS9" s="84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79"/>
      <c r="CX9" s="84"/>
      <c r="CY9" s="79"/>
      <c r="CZ9" s="99"/>
      <c r="DB9" s="87"/>
      <c r="DC9" s="90"/>
      <c r="DD9" s="90"/>
      <c r="DE9" s="90"/>
      <c r="DF9" s="93"/>
      <c r="DG9" s="93"/>
      <c r="DH9" s="102"/>
      <c r="DI9" s="102"/>
      <c r="DJ9" s="102"/>
      <c r="DK9" s="102"/>
      <c r="DL9" s="102"/>
      <c r="DM9" s="102"/>
      <c r="DN9" s="102"/>
      <c r="DO9" s="102"/>
      <c r="DP9" s="102"/>
      <c r="DQ9" s="102"/>
      <c r="DR9" s="102"/>
      <c r="DS9" s="105"/>
      <c r="DT9" s="102"/>
      <c r="DU9" s="102"/>
      <c r="DV9" s="102"/>
      <c r="DW9" s="102"/>
      <c r="DX9" s="102"/>
      <c r="DY9" s="102"/>
      <c r="DZ9" s="102"/>
      <c r="EA9" s="102"/>
      <c r="EB9" s="102"/>
      <c r="EC9" s="102"/>
      <c r="ED9" s="102"/>
      <c r="EE9" s="102"/>
      <c r="EF9" s="102"/>
      <c r="EG9" s="102"/>
      <c r="EH9" s="102"/>
      <c r="EI9" s="102"/>
      <c r="EJ9" s="102"/>
      <c r="EK9" s="102"/>
      <c r="EL9" s="102"/>
      <c r="EM9" s="102"/>
      <c r="EN9" s="102"/>
      <c r="EO9" s="102"/>
      <c r="EP9" s="102"/>
      <c r="EQ9" s="102"/>
      <c r="ER9" s="102"/>
      <c r="ES9" s="102"/>
      <c r="ET9" s="102"/>
      <c r="EU9" s="102"/>
      <c r="EV9" s="102"/>
      <c r="EW9" s="102"/>
      <c r="EX9" s="105"/>
      <c r="EY9" s="102"/>
      <c r="EZ9" s="110"/>
      <c r="FB9" s="87"/>
      <c r="FC9" s="90"/>
      <c r="FD9" s="90"/>
      <c r="FE9" s="90"/>
      <c r="FF9" s="93"/>
      <c r="FG9" s="93"/>
      <c r="FH9" s="79"/>
      <c r="FI9" s="79"/>
      <c r="FJ9" s="84"/>
      <c r="FK9" s="79"/>
      <c r="FL9" s="79"/>
      <c r="FM9" s="79"/>
      <c r="FN9" s="79"/>
      <c r="FO9" s="79"/>
      <c r="FP9" s="79"/>
      <c r="FQ9" s="79"/>
      <c r="FR9" s="79"/>
      <c r="FS9" s="76"/>
    </row>
    <row r="10" spans="1:180">
      <c r="A10" s="87"/>
      <c r="B10" s="90"/>
      <c r="C10" s="90"/>
      <c r="D10" s="90"/>
      <c r="E10" s="93"/>
      <c r="F10" s="93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84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84"/>
      <c r="AX10" s="79"/>
      <c r="AY10" s="99"/>
      <c r="AZ10" s="96"/>
      <c r="BB10" s="87"/>
      <c r="BC10" s="90"/>
      <c r="BD10" s="90"/>
      <c r="BE10" s="90"/>
      <c r="BF10" s="93"/>
      <c r="BG10" s="93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84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  <c r="CU10" s="79"/>
      <c r="CV10" s="79"/>
      <c r="CW10" s="79"/>
      <c r="CX10" s="84"/>
      <c r="CY10" s="79"/>
      <c r="CZ10" s="99"/>
      <c r="DB10" s="87"/>
      <c r="DC10" s="90"/>
      <c r="DD10" s="90"/>
      <c r="DE10" s="90"/>
      <c r="DF10" s="93"/>
      <c r="DG10" s="93"/>
      <c r="DH10" s="102"/>
      <c r="DI10" s="102"/>
      <c r="DJ10" s="102"/>
      <c r="DK10" s="102"/>
      <c r="DL10" s="102"/>
      <c r="DM10" s="102"/>
      <c r="DN10" s="102"/>
      <c r="DO10" s="102"/>
      <c r="DP10" s="102"/>
      <c r="DQ10" s="102"/>
      <c r="DR10" s="102"/>
      <c r="DS10" s="105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5"/>
      <c r="EY10" s="102"/>
      <c r="EZ10" s="110"/>
      <c r="FB10" s="87"/>
      <c r="FC10" s="90"/>
      <c r="FD10" s="90"/>
      <c r="FE10" s="90"/>
      <c r="FF10" s="93"/>
      <c r="FG10" s="93"/>
      <c r="FH10" s="79"/>
      <c r="FI10" s="79"/>
      <c r="FJ10" s="84"/>
      <c r="FK10" s="79"/>
      <c r="FL10" s="79"/>
      <c r="FM10" s="79"/>
      <c r="FN10" s="79"/>
      <c r="FO10" s="79"/>
      <c r="FP10" s="79"/>
      <c r="FQ10" s="79"/>
      <c r="FR10" s="79"/>
      <c r="FS10" s="76"/>
    </row>
    <row r="11" spans="1:180">
      <c r="A11" s="88"/>
      <c r="B11" s="91"/>
      <c r="C11" s="91"/>
      <c r="D11" s="91"/>
      <c r="E11" s="94"/>
      <c r="F11" s="94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5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5"/>
      <c r="AX11" s="80"/>
      <c r="AY11" s="100"/>
      <c r="AZ11" s="97"/>
      <c r="BB11" s="88"/>
      <c r="BC11" s="91"/>
      <c r="BD11" s="91"/>
      <c r="BE11" s="91"/>
      <c r="BF11" s="94"/>
      <c r="BG11" s="94"/>
      <c r="BH11" s="82"/>
      <c r="BI11" s="82"/>
      <c r="BJ11" s="82"/>
      <c r="BK11" s="82"/>
      <c r="BL11" s="82"/>
      <c r="BM11" s="82"/>
      <c r="BN11" s="82"/>
      <c r="BO11" s="82"/>
      <c r="BP11" s="82"/>
      <c r="BQ11" s="82"/>
      <c r="BR11" s="82"/>
      <c r="BS11" s="85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  <c r="CV11" s="80"/>
      <c r="CW11" s="80"/>
      <c r="CX11" s="85"/>
      <c r="CY11" s="80"/>
      <c r="CZ11" s="100"/>
      <c r="DB11" s="88"/>
      <c r="DC11" s="91"/>
      <c r="DD11" s="91"/>
      <c r="DE11" s="91"/>
      <c r="DF11" s="94"/>
      <c r="DG11" s="94"/>
      <c r="DH11" s="103"/>
      <c r="DI11" s="103"/>
      <c r="DJ11" s="103"/>
      <c r="DK11" s="103"/>
      <c r="DL11" s="103"/>
      <c r="DM11" s="103"/>
      <c r="DN11" s="103"/>
      <c r="DO11" s="103"/>
      <c r="DP11" s="103"/>
      <c r="DQ11" s="103"/>
      <c r="DR11" s="103"/>
      <c r="DS11" s="106"/>
      <c r="DT11" s="108"/>
      <c r="DU11" s="108"/>
      <c r="DV11" s="108"/>
      <c r="DW11" s="108"/>
      <c r="DX11" s="108"/>
      <c r="DY11" s="108"/>
      <c r="DZ11" s="108"/>
      <c r="EA11" s="108"/>
      <c r="EB11" s="108"/>
      <c r="EC11" s="108"/>
      <c r="ED11" s="108"/>
      <c r="EE11" s="108"/>
      <c r="EF11" s="108"/>
      <c r="EG11" s="108"/>
      <c r="EH11" s="108"/>
      <c r="EI11" s="108"/>
      <c r="EJ11" s="108"/>
      <c r="EK11" s="108"/>
      <c r="EL11" s="108"/>
      <c r="EM11" s="108"/>
      <c r="EN11" s="108"/>
      <c r="EO11" s="108"/>
      <c r="EP11" s="108"/>
      <c r="EQ11" s="108"/>
      <c r="ER11" s="108"/>
      <c r="ES11" s="108"/>
      <c r="ET11" s="108"/>
      <c r="EU11" s="108"/>
      <c r="EV11" s="108"/>
      <c r="EW11" s="108"/>
      <c r="EX11" s="106"/>
      <c r="EY11" s="108"/>
      <c r="EZ11" s="111"/>
      <c r="FB11" s="88"/>
      <c r="FC11" s="91"/>
      <c r="FD11" s="91"/>
      <c r="FE11" s="91"/>
      <c r="FF11" s="94"/>
      <c r="FG11" s="94"/>
      <c r="FH11" s="82"/>
      <c r="FI11" s="82"/>
      <c r="FJ11" s="85"/>
      <c r="FK11" s="80"/>
      <c r="FL11" s="80"/>
      <c r="FM11" s="80"/>
      <c r="FN11" s="80"/>
      <c r="FO11" s="80"/>
      <c r="FP11" s="80"/>
      <c r="FQ11" s="80"/>
      <c r="FR11" s="80"/>
      <c r="FS11" s="77"/>
    </row>
    <row r="12" spans="1:180">
      <c r="A12" s="1">
        <v>391</v>
      </c>
      <c r="B12" s="2" t="s">
        <v>40</v>
      </c>
      <c r="C12" s="11" t="s">
        <v>27</v>
      </c>
      <c r="D12" s="11" t="s">
        <v>28</v>
      </c>
      <c r="E12" s="14" t="s">
        <v>43</v>
      </c>
      <c r="F12" s="4" t="s">
        <v>50</v>
      </c>
      <c r="G12" s="16"/>
      <c r="H12" s="16"/>
      <c r="I12" s="16">
        <v>21</v>
      </c>
      <c r="J12" s="16">
        <v>3</v>
      </c>
      <c r="K12" s="16"/>
      <c r="L12" s="16">
        <v>7</v>
      </c>
      <c r="M12" s="16"/>
      <c r="N12" s="16">
        <v>8</v>
      </c>
      <c r="O12" s="16"/>
      <c r="P12" s="16"/>
      <c r="Q12" s="15"/>
      <c r="R12" s="7">
        <v>11</v>
      </c>
      <c r="S12" s="16"/>
      <c r="T12" s="16">
        <v>61</v>
      </c>
      <c r="U12" s="16">
        <v>2</v>
      </c>
      <c r="V12" s="16"/>
      <c r="W12" s="16"/>
      <c r="X12" s="16"/>
      <c r="Y12" s="16"/>
      <c r="Z12" s="16"/>
      <c r="AA12" s="16">
        <v>31</v>
      </c>
      <c r="AB12" s="16"/>
      <c r="AC12" s="16">
        <v>11</v>
      </c>
      <c r="AD12" s="16"/>
      <c r="AE12" s="16"/>
      <c r="AF12" s="16">
        <v>53</v>
      </c>
      <c r="AG12" s="16">
        <v>11</v>
      </c>
      <c r="AH12" s="16">
        <v>4</v>
      </c>
      <c r="AI12" s="16">
        <v>3</v>
      </c>
      <c r="AJ12" s="16">
        <v>5</v>
      </c>
      <c r="AK12" s="16"/>
      <c r="AL12" s="16"/>
      <c r="AM12" s="16">
        <v>1</v>
      </c>
      <c r="AN12" s="16">
        <v>23</v>
      </c>
      <c r="AO12" s="16">
        <v>2</v>
      </c>
      <c r="AP12" s="16">
        <v>3</v>
      </c>
      <c r="AQ12" s="16">
        <v>24</v>
      </c>
      <c r="AR12" s="16"/>
      <c r="AS12" s="16">
        <v>1</v>
      </c>
      <c r="AT12" s="16">
        <v>5</v>
      </c>
      <c r="AU12" s="16"/>
      <c r="AV12" s="16"/>
      <c r="AW12" s="7">
        <v>14</v>
      </c>
      <c r="AX12" s="16"/>
      <c r="AY12" s="16">
        <v>1</v>
      </c>
      <c r="AZ12" s="9">
        <f t="shared" ref="AZ12:AZ29" si="0">SUM(G12:AY12)</f>
        <v>305</v>
      </c>
      <c r="BB12" s="1">
        <v>391</v>
      </c>
      <c r="BC12" s="2" t="s">
        <v>40</v>
      </c>
      <c r="BD12" s="11" t="s">
        <v>27</v>
      </c>
      <c r="BE12" s="11" t="s">
        <v>28</v>
      </c>
      <c r="BF12" s="14" t="s">
        <v>43</v>
      </c>
      <c r="BG12" s="4" t="s">
        <v>50</v>
      </c>
      <c r="BH12" s="8">
        <f t="shared" ref="BH12:BH29" si="1">(G12/SUM(G12:AY12))</f>
        <v>0</v>
      </c>
      <c r="BI12" s="8">
        <f t="shared" ref="BI12:BI29" si="2">(H12/SUM(G12:AY12))</f>
        <v>0</v>
      </c>
      <c r="BJ12" s="8">
        <f t="shared" ref="BJ12:BJ29" si="3">(I12/SUM(G12:AY12))</f>
        <v>6.8852459016393447E-2</v>
      </c>
      <c r="BK12" s="8">
        <f t="shared" ref="BK12:BK29" si="4">(J12/SUM(G12:AY12))</f>
        <v>9.8360655737704927E-3</v>
      </c>
      <c r="BL12" s="8">
        <f t="shared" ref="BL12:BL29" si="5">(K12/SUM(G12:AY12))</f>
        <v>0</v>
      </c>
      <c r="BM12" s="8">
        <f t="shared" ref="BM12:BM29" si="6">(L12/SUM(G12:AY12))</f>
        <v>2.2950819672131147E-2</v>
      </c>
      <c r="BN12" s="8">
        <f t="shared" ref="BN12:BN29" si="7">(M12/SUM(G12:AY12))</f>
        <v>0</v>
      </c>
      <c r="BO12" s="8">
        <f t="shared" ref="BO12:BO29" si="8">(N12/SUM(G12:AY12))</f>
        <v>2.6229508196721311E-2</v>
      </c>
      <c r="BP12" s="8">
        <f t="shared" ref="BP12:BP29" si="9">(O12/SUM(G12:AY12))</f>
        <v>0</v>
      </c>
      <c r="BQ12" s="8">
        <f t="shared" ref="BQ12:BQ29" si="10">(P12/SUM(G12:AY12))</f>
        <v>0</v>
      </c>
      <c r="BR12" s="8">
        <f t="shared" ref="BR12:BR29" si="11">(Q12/SUM(G12:AY12))</f>
        <v>0</v>
      </c>
      <c r="BS12" s="8">
        <f t="shared" ref="BS12:BS29" si="12">(R12/SUM(G12:AY12))</f>
        <v>3.6065573770491806E-2</v>
      </c>
      <c r="BT12" s="8">
        <f t="shared" ref="BT12:BT29" si="13">(S12/SUM(G12:AY12))</f>
        <v>0</v>
      </c>
      <c r="BU12" s="8">
        <f t="shared" ref="BU12:BU29" si="14">(T12/SUM(G12:AY12))</f>
        <v>0.2</v>
      </c>
      <c r="BV12" s="8">
        <f t="shared" ref="BV12:BV29" si="15">(U12/SUM(G12:AY12))</f>
        <v>6.5573770491803279E-3</v>
      </c>
      <c r="BW12" s="8">
        <f t="shared" ref="BW12:BW29" si="16">(V12/SUM(G12:AY12))</f>
        <v>0</v>
      </c>
      <c r="BX12" s="8">
        <f t="shared" ref="BX12:BX29" si="17">(W12/SUM(G12:AY12))</f>
        <v>0</v>
      </c>
      <c r="BY12" s="8">
        <f t="shared" ref="BY12:BY29" si="18">(X12/SUM(G12:AY12))</f>
        <v>0</v>
      </c>
      <c r="BZ12" s="8">
        <f t="shared" ref="BZ12:BZ29" si="19">(Y12/SUM(G12:AY12))</f>
        <v>0</v>
      </c>
      <c r="CA12" s="8">
        <f t="shared" ref="CA12:CA29" si="20">(Z12/SUM(G12:AY12))</f>
        <v>0</v>
      </c>
      <c r="CB12" s="8">
        <f t="shared" ref="CB12:CB29" si="21">(AA12/SUM(G12:AY12))</f>
        <v>0.10163934426229508</v>
      </c>
      <c r="CC12" s="8">
        <f t="shared" ref="CC12:CC29" si="22">(AB12/SUM(G12:AY12))</f>
        <v>0</v>
      </c>
      <c r="CD12" s="8">
        <f t="shared" ref="CD12:CD29" si="23">(AC12/SUM(G12:AY12))</f>
        <v>3.6065573770491806E-2</v>
      </c>
      <c r="CE12" s="8">
        <f t="shared" ref="CE12:CE29" si="24">(AD12/SUM(G12:AY12))</f>
        <v>0</v>
      </c>
      <c r="CF12" s="8">
        <f t="shared" ref="CF12:CF29" si="25">(AE12/SUM(G12:AY12))</f>
        <v>0</v>
      </c>
      <c r="CG12" s="8">
        <f t="shared" ref="CG12:CG29" si="26">(AF12/SUM(G12:AY12))</f>
        <v>0.17377049180327869</v>
      </c>
      <c r="CH12" s="8">
        <f t="shared" ref="CH12:CH29" si="27">(AG12/SUM(G12:AY12))</f>
        <v>3.6065573770491806E-2</v>
      </c>
      <c r="CI12" s="8">
        <f t="shared" ref="CI12:CI29" si="28">(AH12/SUM(G12:AY12))</f>
        <v>1.3114754098360656E-2</v>
      </c>
      <c r="CJ12" s="8">
        <f t="shared" ref="CJ12:CJ29" si="29">(AI12/SUM(G12:AY12))</f>
        <v>9.8360655737704927E-3</v>
      </c>
      <c r="CK12" s="8">
        <f t="shared" ref="CK12:CK29" si="30">(AJ12/SUM(G12:AY12))</f>
        <v>1.6393442622950821E-2</v>
      </c>
      <c r="CL12" s="8">
        <f t="shared" ref="CL12:CL29" si="31">(AK12/SUM(G12:AY12))</f>
        <v>0</v>
      </c>
      <c r="CM12" s="8">
        <f t="shared" ref="CM12:CM29" si="32">(AL12/SUM(G12:AY12))</f>
        <v>0</v>
      </c>
      <c r="CN12" s="8">
        <f t="shared" ref="CN12:CN29" si="33">(AM12/SUM(G12:AY12))</f>
        <v>3.2786885245901639E-3</v>
      </c>
      <c r="CO12" s="8">
        <f t="shared" ref="CO12:CO29" si="34">(AN12/SUM(G12:AY12))</f>
        <v>7.5409836065573776E-2</v>
      </c>
      <c r="CP12" s="8">
        <f t="shared" ref="CP12:CP29" si="35">(AO12/SUM(G12:AY12))</f>
        <v>6.5573770491803279E-3</v>
      </c>
      <c r="CQ12" s="8">
        <f t="shared" ref="CQ12:CQ29" si="36">(AP12/SUM(G12:AY12))</f>
        <v>9.8360655737704927E-3</v>
      </c>
      <c r="CR12" s="8">
        <f t="shared" ref="CR12:CR29" si="37">(AQ12/SUM(G12:AY12))</f>
        <v>7.8688524590163941E-2</v>
      </c>
      <c r="CS12" s="8">
        <f t="shared" ref="CS12:CS29" si="38">(AR12/SUM(G12:AY12))</f>
        <v>0</v>
      </c>
      <c r="CT12" s="8">
        <f t="shared" ref="CT12:CT29" si="39">(AS12/SUM(G12:AY12))</f>
        <v>3.2786885245901639E-3</v>
      </c>
      <c r="CU12" s="8">
        <f t="shared" ref="CU12:CU29" si="40">(AT12/SUM(G12:AY12))</f>
        <v>1.6393442622950821E-2</v>
      </c>
      <c r="CV12" s="8">
        <f t="shared" ref="CV12:CV29" si="41">(AU12/SUM(G12:AY12))</f>
        <v>0</v>
      </c>
      <c r="CW12" s="8">
        <f t="shared" ref="CW12:CW29" si="42">(AV12/SUM(G12:AY12))</f>
        <v>0</v>
      </c>
      <c r="CX12" s="8">
        <f t="shared" ref="CX12:CX29" si="43">(AW12/SUM(G12:AY12))</f>
        <v>4.5901639344262293E-2</v>
      </c>
      <c r="CY12" s="8">
        <f t="shared" ref="CY12:CY29" si="44">(AX12/SUM(G12:AY12))</f>
        <v>0</v>
      </c>
      <c r="CZ12" s="59">
        <f t="shared" ref="CZ12:CZ29" si="45">(AY12/SUM(G12:AY12))</f>
        <v>3.2786885245901639E-3</v>
      </c>
      <c r="DB12" s="1">
        <v>391</v>
      </c>
      <c r="DC12" s="2" t="s">
        <v>40</v>
      </c>
      <c r="DD12" s="11" t="s">
        <v>27</v>
      </c>
      <c r="DE12" s="11" t="s">
        <v>28</v>
      </c>
      <c r="DF12" s="14" t="s">
        <v>43</v>
      </c>
      <c r="DG12" s="4" t="s">
        <v>50</v>
      </c>
      <c r="DH12" s="43">
        <f t="shared" ref="DH12:DH29" si="46">BH12*100</f>
        <v>0</v>
      </c>
      <c r="DI12" s="43">
        <f t="shared" ref="DI12:DI29" si="47">BI12*100</f>
        <v>0</v>
      </c>
      <c r="DJ12" s="43">
        <f t="shared" ref="DJ12:DJ29" si="48">BJ12*100</f>
        <v>6.8852459016393448</v>
      </c>
      <c r="DK12" s="43">
        <f t="shared" ref="DK12:DK29" si="49">BK12*100</f>
        <v>0.98360655737704927</v>
      </c>
      <c r="DL12" s="43">
        <f t="shared" ref="DL12:DL29" si="50">BL12*100</f>
        <v>0</v>
      </c>
      <c r="DM12" s="43">
        <f t="shared" ref="DM12:DM29" si="51">BM12*100</f>
        <v>2.2950819672131146</v>
      </c>
      <c r="DN12" s="43">
        <f t="shared" ref="DN12:DN29" si="52">BN12*100</f>
        <v>0</v>
      </c>
      <c r="DO12" s="43">
        <f t="shared" ref="DO12:DO29" si="53">BO12*100</f>
        <v>2.622950819672131</v>
      </c>
      <c r="DP12" s="43">
        <f t="shared" ref="DP12:DP29" si="54">BP12*100</f>
        <v>0</v>
      </c>
      <c r="DQ12" s="43">
        <f t="shared" ref="DQ12:DQ29" si="55">BQ12*100</f>
        <v>0</v>
      </c>
      <c r="DR12" s="43">
        <f t="shared" ref="DR12:DR29" si="56">BR12*100</f>
        <v>0</v>
      </c>
      <c r="DS12" s="43">
        <f t="shared" ref="DS12:DS29" si="57">BS12*100</f>
        <v>3.6065573770491808</v>
      </c>
      <c r="DT12" s="43">
        <f t="shared" ref="DT12:DT29" si="58">BT12*100</f>
        <v>0</v>
      </c>
      <c r="DU12" s="43">
        <f t="shared" ref="DU12:DU29" si="59">BU12*100</f>
        <v>20</v>
      </c>
      <c r="DV12" s="43">
        <f t="shared" ref="DV12:DV29" si="60">BV12*100</f>
        <v>0.65573770491803274</v>
      </c>
      <c r="DW12" s="43">
        <f t="shared" ref="DW12:DW29" si="61">BW12*100</f>
        <v>0</v>
      </c>
      <c r="DX12" s="43">
        <f t="shared" ref="DX12:DX29" si="62">BX12*100</f>
        <v>0</v>
      </c>
      <c r="DY12" s="43">
        <f t="shared" ref="DY12:DY29" si="63">BY12*100</f>
        <v>0</v>
      </c>
      <c r="DZ12" s="43">
        <f t="shared" ref="DZ12:DZ29" si="64">BZ12*100</f>
        <v>0</v>
      </c>
      <c r="EA12" s="43">
        <f t="shared" ref="EA12:EA29" si="65">CA12*100</f>
        <v>0</v>
      </c>
      <c r="EB12" s="43">
        <f t="shared" ref="EB12:EB29" si="66">CB12*100</f>
        <v>10.163934426229508</v>
      </c>
      <c r="EC12" s="43">
        <f t="shared" ref="EC12:EC29" si="67">CC12*100</f>
        <v>0</v>
      </c>
      <c r="ED12" s="43">
        <f t="shared" ref="ED12:ED29" si="68">CD12*100</f>
        <v>3.6065573770491808</v>
      </c>
      <c r="EE12" s="43">
        <f t="shared" ref="EE12:EE29" si="69">CE12*100</f>
        <v>0</v>
      </c>
      <c r="EF12" s="43">
        <f t="shared" ref="EF12:EF29" si="70">CF12*100</f>
        <v>0</v>
      </c>
      <c r="EG12" s="43">
        <f t="shared" ref="EG12:EG29" si="71">CG12*100</f>
        <v>17.377049180327869</v>
      </c>
      <c r="EH12" s="43">
        <f t="shared" ref="EH12:EH29" si="72">CH12*100</f>
        <v>3.6065573770491808</v>
      </c>
      <c r="EI12" s="43">
        <f t="shared" ref="EI12:EI29" si="73">CI12*100</f>
        <v>1.3114754098360655</v>
      </c>
      <c r="EJ12" s="43">
        <f t="shared" ref="EJ12:EJ29" si="74">CJ12*100</f>
        <v>0.98360655737704927</v>
      </c>
      <c r="EK12" s="43">
        <f t="shared" ref="EK12:EK29" si="75">CK12*100</f>
        <v>1.639344262295082</v>
      </c>
      <c r="EL12" s="43">
        <f t="shared" ref="EL12:EL29" si="76">CL12*100</f>
        <v>0</v>
      </c>
      <c r="EM12" s="43">
        <f t="shared" ref="EM12:EM29" si="77">CM12*100</f>
        <v>0</v>
      </c>
      <c r="EN12" s="43">
        <f t="shared" ref="EN12:EN29" si="78">CN12*100</f>
        <v>0.32786885245901637</v>
      </c>
      <c r="EO12" s="43">
        <f t="shared" ref="EO12:EO29" si="79">CO12*100</f>
        <v>7.5409836065573774</v>
      </c>
      <c r="EP12" s="43">
        <f t="shared" ref="EP12:EP29" si="80">CP12*100</f>
        <v>0.65573770491803274</v>
      </c>
      <c r="EQ12" s="43">
        <f t="shared" ref="EQ12:EQ29" si="81">CQ12*100</f>
        <v>0.98360655737704927</v>
      </c>
      <c r="ER12" s="43">
        <f t="shared" ref="ER12:ER29" si="82">CR12*100</f>
        <v>7.8688524590163942</v>
      </c>
      <c r="ES12" s="43">
        <f t="shared" ref="ES12:ES29" si="83">CS12*100</f>
        <v>0</v>
      </c>
      <c r="ET12" s="43">
        <f t="shared" ref="ET12:ET29" si="84">CT12*100</f>
        <v>0.32786885245901637</v>
      </c>
      <c r="EU12" s="43">
        <f t="shared" ref="EU12:EU29" si="85">CU12*100</f>
        <v>1.639344262295082</v>
      </c>
      <c r="EV12" s="43">
        <f t="shared" ref="EV12:EV29" si="86">CV12*100</f>
        <v>0</v>
      </c>
      <c r="EW12" s="43">
        <f t="shared" ref="EW12:EW29" si="87">CW12*100</f>
        <v>0</v>
      </c>
      <c r="EX12" s="43">
        <f t="shared" ref="EX12:EX29" si="88">CX12*100</f>
        <v>4.5901639344262293</v>
      </c>
      <c r="EY12" s="43">
        <f t="shared" ref="EY12:EY29" si="89">CY12*100</f>
        <v>0</v>
      </c>
      <c r="EZ12" s="62">
        <f t="shared" ref="EZ12:EZ29" si="90">CZ12*100</f>
        <v>0.32786885245901637</v>
      </c>
      <c r="FB12" s="1">
        <v>391</v>
      </c>
      <c r="FC12" s="2" t="s">
        <v>40</v>
      </c>
      <c r="FD12" s="11" t="s">
        <v>27</v>
      </c>
      <c r="FE12" s="11" t="s">
        <v>28</v>
      </c>
      <c r="FF12" s="14" t="s">
        <v>43</v>
      </c>
      <c r="FG12" s="44" t="s">
        <v>50</v>
      </c>
      <c r="FH12" s="8">
        <f t="shared" ref="FH12:FH29" si="91">ASIN(SQRT(BJ12))</f>
        <v>0.26550594774379654</v>
      </c>
      <c r="FI12" s="8">
        <f t="shared" ref="FI12:FI29" si="92">ASIN(SQRT(BO12))</f>
        <v>0.16267175678080129</v>
      </c>
      <c r="FJ12" s="8">
        <f t="shared" ref="FJ12:FJ29" si="93">ASIN(SQRT(BS12))</f>
        <v>0.19106984910887018</v>
      </c>
      <c r="FK12" s="8">
        <f t="shared" ref="FK12:FK29" si="94">ASIN(SQRT(BU12))</f>
        <v>0.46364760900080609</v>
      </c>
      <c r="FL12" s="43">
        <f t="shared" ref="FL12:FL29" si="95">ASIN(SQRT(BV12))</f>
        <v>8.1066395335120139E-2</v>
      </c>
      <c r="FM12" s="43">
        <f t="shared" ref="FM12:FM29" si="96">ASIN(SQRT(CB12))</f>
        <v>0.32447292656214605</v>
      </c>
      <c r="FN12" s="8">
        <f t="shared" ref="FN12:FN29" si="97">ASIN(SQRT(CG12))</f>
        <v>0.4299857830015138</v>
      </c>
      <c r="FO12" s="8">
        <f t="shared" ref="FO12:FO29" si="98">ASIN(SQRT(CH12))</f>
        <v>0.19106984910887018</v>
      </c>
      <c r="FP12" s="8">
        <f t="shared" ref="FP12:FP29" si="99">ASIN(SQRT(CK12))</f>
        <v>0.12838931363548159</v>
      </c>
      <c r="FQ12" s="43">
        <f t="shared" ref="FQ12:FQ29" si="100">ASIN(SQRT(CO12))</f>
        <v>0.27818254094070349</v>
      </c>
      <c r="FR12" s="43">
        <f t="shared" ref="FR12:FR29" si="101">ASIN(SQRT(CR12))</f>
        <v>0.28433034838470789</v>
      </c>
      <c r="FS12" s="26" t="s">
        <v>112</v>
      </c>
      <c r="FT12" s="42"/>
      <c r="FU12" s="42"/>
      <c r="FV12" s="42"/>
      <c r="FW12" s="42"/>
      <c r="FX12" s="42"/>
    </row>
    <row r="13" spans="1:180">
      <c r="A13" s="5">
        <v>391</v>
      </c>
      <c r="B13" s="2" t="s">
        <v>40</v>
      </c>
      <c r="C13" s="11" t="s">
        <v>27</v>
      </c>
      <c r="D13" s="11" t="s">
        <v>28</v>
      </c>
      <c r="E13" s="14" t="s">
        <v>33</v>
      </c>
      <c r="F13" s="6" t="s">
        <v>51</v>
      </c>
      <c r="G13" s="16"/>
      <c r="H13" s="16"/>
      <c r="I13" s="16">
        <v>16</v>
      </c>
      <c r="J13" s="16">
        <v>2</v>
      </c>
      <c r="K13" s="16"/>
      <c r="L13" s="16">
        <v>3</v>
      </c>
      <c r="M13" s="16">
        <v>2</v>
      </c>
      <c r="N13" s="16">
        <v>9</v>
      </c>
      <c r="O13" s="16">
        <v>2</v>
      </c>
      <c r="P13" s="16"/>
      <c r="Q13" s="15"/>
      <c r="R13" s="7">
        <v>14</v>
      </c>
      <c r="S13" s="16"/>
      <c r="T13" s="16">
        <v>52</v>
      </c>
      <c r="U13" s="16"/>
      <c r="V13" s="16"/>
      <c r="W13" s="16"/>
      <c r="X13" s="16"/>
      <c r="Y13" s="16"/>
      <c r="Z13" s="16">
        <v>3</v>
      </c>
      <c r="AA13" s="16"/>
      <c r="AB13" s="16"/>
      <c r="AC13" s="16">
        <v>9</v>
      </c>
      <c r="AD13" s="16"/>
      <c r="AE13" s="16"/>
      <c r="AF13" s="16">
        <v>15</v>
      </c>
      <c r="AG13" s="16">
        <v>67</v>
      </c>
      <c r="AH13" s="16"/>
      <c r="AI13" s="16"/>
      <c r="AJ13" s="16">
        <v>12</v>
      </c>
      <c r="AK13" s="16"/>
      <c r="AL13" s="16">
        <v>1</v>
      </c>
      <c r="AM13" s="16"/>
      <c r="AN13" s="16">
        <v>30</v>
      </c>
      <c r="AO13" s="16">
        <v>1</v>
      </c>
      <c r="AP13" s="16"/>
      <c r="AQ13" s="16">
        <v>50</v>
      </c>
      <c r="AR13" s="16"/>
      <c r="AS13" s="16">
        <v>1</v>
      </c>
      <c r="AT13" s="16">
        <v>1</v>
      </c>
      <c r="AU13" s="16">
        <v>2</v>
      </c>
      <c r="AV13" s="16"/>
      <c r="AW13" s="7">
        <v>6</v>
      </c>
      <c r="AX13" s="16"/>
      <c r="AY13" s="16">
        <v>5</v>
      </c>
      <c r="AZ13" s="10">
        <f t="shared" si="0"/>
        <v>303</v>
      </c>
      <c r="BB13" s="5">
        <v>391</v>
      </c>
      <c r="BC13" s="2" t="s">
        <v>40</v>
      </c>
      <c r="BD13" s="11" t="s">
        <v>27</v>
      </c>
      <c r="BE13" s="11" t="s">
        <v>28</v>
      </c>
      <c r="BF13" s="14" t="s">
        <v>33</v>
      </c>
      <c r="BG13" s="6" t="s">
        <v>51</v>
      </c>
      <c r="BH13" s="8">
        <f t="shared" si="1"/>
        <v>0</v>
      </c>
      <c r="BI13" s="8">
        <f t="shared" si="2"/>
        <v>0</v>
      </c>
      <c r="BJ13" s="8">
        <f t="shared" si="3"/>
        <v>5.2805280528052806E-2</v>
      </c>
      <c r="BK13" s="8">
        <f t="shared" si="4"/>
        <v>6.6006600660066007E-3</v>
      </c>
      <c r="BL13" s="8">
        <f t="shared" si="5"/>
        <v>0</v>
      </c>
      <c r="BM13" s="8">
        <f t="shared" si="6"/>
        <v>9.9009900990099011E-3</v>
      </c>
      <c r="BN13" s="8">
        <f t="shared" si="7"/>
        <v>6.6006600660066007E-3</v>
      </c>
      <c r="BO13" s="8">
        <f t="shared" si="8"/>
        <v>2.9702970297029702E-2</v>
      </c>
      <c r="BP13" s="8">
        <f t="shared" si="9"/>
        <v>6.6006600660066007E-3</v>
      </c>
      <c r="BQ13" s="8">
        <f t="shared" si="10"/>
        <v>0</v>
      </c>
      <c r="BR13" s="8">
        <f t="shared" si="11"/>
        <v>0</v>
      </c>
      <c r="BS13" s="8">
        <f t="shared" si="12"/>
        <v>4.6204620462046202E-2</v>
      </c>
      <c r="BT13" s="8">
        <f t="shared" si="13"/>
        <v>0</v>
      </c>
      <c r="BU13" s="8">
        <f t="shared" si="14"/>
        <v>0.17161716171617161</v>
      </c>
      <c r="BV13" s="8">
        <f t="shared" si="15"/>
        <v>0</v>
      </c>
      <c r="BW13" s="8">
        <f t="shared" si="16"/>
        <v>0</v>
      </c>
      <c r="BX13" s="8">
        <f t="shared" si="17"/>
        <v>0</v>
      </c>
      <c r="BY13" s="8">
        <f t="shared" si="18"/>
        <v>0</v>
      </c>
      <c r="BZ13" s="8">
        <f t="shared" si="19"/>
        <v>0</v>
      </c>
      <c r="CA13" s="8">
        <f t="shared" si="20"/>
        <v>9.9009900990099011E-3</v>
      </c>
      <c r="CB13" s="8">
        <f t="shared" si="21"/>
        <v>0</v>
      </c>
      <c r="CC13" s="8">
        <f t="shared" si="22"/>
        <v>0</v>
      </c>
      <c r="CD13" s="8">
        <f t="shared" si="23"/>
        <v>2.9702970297029702E-2</v>
      </c>
      <c r="CE13" s="8">
        <f t="shared" si="24"/>
        <v>0</v>
      </c>
      <c r="CF13" s="8">
        <f t="shared" si="25"/>
        <v>0</v>
      </c>
      <c r="CG13" s="8">
        <f t="shared" si="26"/>
        <v>4.9504950495049507E-2</v>
      </c>
      <c r="CH13" s="8">
        <f t="shared" si="27"/>
        <v>0.22112211221122113</v>
      </c>
      <c r="CI13" s="8">
        <f t="shared" si="28"/>
        <v>0</v>
      </c>
      <c r="CJ13" s="8">
        <f t="shared" si="29"/>
        <v>0</v>
      </c>
      <c r="CK13" s="8">
        <f t="shared" si="30"/>
        <v>3.9603960396039604E-2</v>
      </c>
      <c r="CL13" s="8">
        <f t="shared" si="31"/>
        <v>0</v>
      </c>
      <c r="CM13" s="8">
        <f t="shared" si="32"/>
        <v>3.3003300330033004E-3</v>
      </c>
      <c r="CN13" s="8">
        <f t="shared" si="33"/>
        <v>0</v>
      </c>
      <c r="CO13" s="8">
        <f t="shared" si="34"/>
        <v>9.9009900990099015E-2</v>
      </c>
      <c r="CP13" s="8">
        <f t="shared" si="35"/>
        <v>3.3003300330033004E-3</v>
      </c>
      <c r="CQ13" s="8">
        <f t="shared" si="36"/>
        <v>0</v>
      </c>
      <c r="CR13" s="8">
        <f t="shared" si="37"/>
        <v>0.16501650165016502</v>
      </c>
      <c r="CS13" s="8">
        <f t="shared" si="38"/>
        <v>0</v>
      </c>
      <c r="CT13" s="8">
        <f t="shared" si="39"/>
        <v>3.3003300330033004E-3</v>
      </c>
      <c r="CU13" s="8">
        <f t="shared" si="40"/>
        <v>3.3003300330033004E-3</v>
      </c>
      <c r="CV13" s="8">
        <f t="shared" si="41"/>
        <v>6.6006600660066007E-3</v>
      </c>
      <c r="CW13" s="8">
        <f t="shared" si="42"/>
        <v>0</v>
      </c>
      <c r="CX13" s="8">
        <f t="shared" si="43"/>
        <v>1.9801980198019802E-2</v>
      </c>
      <c r="CY13" s="8">
        <f t="shared" si="44"/>
        <v>0</v>
      </c>
      <c r="CZ13" s="60">
        <f t="shared" si="45"/>
        <v>1.65016501650165E-2</v>
      </c>
      <c r="DB13" s="5">
        <v>391</v>
      </c>
      <c r="DC13" s="2" t="s">
        <v>40</v>
      </c>
      <c r="DD13" s="11" t="s">
        <v>27</v>
      </c>
      <c r="DE13" s="11" t="s">
        <v>28</v>
      </c>
      <c r="DF13" s="14" t="s">
        <v>33</v>
      </c>
      <c r="DG13" s="6" t="s">
        <v>51</v>
      </c>
      <c r="DH13" s="43">
        <f t="shared" si="46"/>
        <v>0</v>
      </c>
      <c r="DI13" s="43">
        <f t="shared" si="47"/>
        <v>0</v>
      </c>
      <c r="DJ13" s="43">
        <f t="shared" si="48"/>
        <v>5.2805280528052805</v>
      </c>
      <c r="DK13" s="43">
        <f t="shared" si="49"/>
        <v>0.66006600660066006</v>
      </c>
      <c r="DL13" s="43">
        <f t="shared" si="50"/>
        <v>0</v>
      </c>
      <c r="DM13" s="43">
        <f t="shared" si="51"/>
        <v>0.99009900990099009</v>
      </c>
      <c r="DN13" s="43">
        <f t="shared" si="52"/>
        <v>0.66006600660066006</v>
      </c>
      <c r="DO13" s="43">
        <f t="shared" si="53"/>
        <v>2.9702970297029703</v>
      </c>
      <c r="DP13" s="43">
        <f t="shared" si="54"/>
        <v>0.66006600660066006</v>
      </c>
      <c r="DQ13" s="43">
        <f t="shared" si="55"/>
        <v>0</v>
      </c>
      <c r="DR13" s="43">
        <f t="shared" si="56"/>
        <v>0</v>
      </c>
      <c r="DS13" s="43">
        <f t="shared" si="57"/>
        <v>4.6204620462046204</v>
      </c>
      <c r="DT13" s="43">
        <f t="shared" si="58"/>
        <v>0</v>
      </c>
      <c r="DU13" s="43">
        <f t="shared" si="59"/>
        <v>17.161716171617162</v>
      </c>
      <c r="DV13" s="43">
        <f t="shared" si="60"/>
        <v>0</v>
      </c>
      <c r="DW13" s="43">
        <f t="shared" si="61"/>
        <v>0</v>
      </c>
      <c r="DX13" s="43">
        <f t="shared" si="62"/>
        <v>0</v>
      </c>
      <c r="DY13" s="43">
        <f t="shared" si="63"/>
        <v>0</v>
      </c>
      <c r="DZ13" s="43">
        <f t="shared" si="64"/>
        <v>0</v>
      </c>
      <c r="EA13" s="43">
        <f t="shared" si="65"/>
        <v>0.99009900990099009</v>
      </c>
      <c r="EB13" s="43">
        <f t="shared" si="66"/>
        <v>0</v>
      </c>
      <c r="EC13" s="43">
        <f t="shared" si="67"/>
        <v>0</v>
      </c>
      <c r="ED13" s="43">
        <f t="shared" si="68"/>
        <v>2.9702970297029703</v>
      </c>
      <c r="EE13" s="43">
        <f t="shared" si="69"/>
        <v>0</v>
      </c>
      <c r="EF13" s="43">
        <f t="shared" si="70"/>
        <v>0</v>
      </c>
      <c r="EG13" s="43">
        <f t="shared" si="71"/>
        <v>4.9504950495049505</v>
      </c>
      <c r="EH13" s="43">
        <f t="shared" si="72"/>
        <v>22.112211221122113</v>
      </c>
      <c r="EI13" s="43">
        <f t="shared" si="73"/>
        <v>0</v>
      </c>
      <c r="EJ13" s="43">
        <f t="shared" si="74"/>
        <v>0</v>
      </c>
      <c r="EK13" s="43">
        <f t="shared" si="75"/>
        <v>3.9603960396039604</v>
      </c>
      <c r="EL13" s="43">
        <f t="shared" si="76"/>
        <v>0</v>
      </c>
      <c r="EM13" s="43">
        <f t="shared" si="77"/>
        <v>0.33003300330033003</v>
      </c>
      <c r="EN13" s="43">
        <f t="shared" si="78"/>
        <v>0</v>
      </c>
      <c r="EO13" s="43">
        <f t="shared" si="79"/>
        <v>9.9009900990099009</v>
      </c>
      <c r="EP13" s="43">
        <f t="shared" si="80"/>
        <v>0.33003300330033003</v>
      </c>
      <c r="EQ13" s="43">
        <f t="shared" si="81"/>
        <v>0</v>
      </c>
      <c r="ER13" s="43">
        <f t="shared" si="82"/>
        <v>16.5016501650165</v>
      </c>
      <c r="ES13" s="43">
        <f t="shared" si="83"/>
        <v>0</v>
      </c>
      <c r="ET13" s="43">
        <f t="shared" si="84"/>
        <v>0.33003300330033003</v>
      </c>
      <c r="EU13" s="43">
        <f t="shared" si="85"/>
        <v>0.33003300330033003</v>
      </c>
      <c r="EV13" s="43">
        <f t="shared" si="86"/>
        <v>0.66006600660066006</v>
      </c>
      <c r="EW13" s="43">
        <f t="shared" si="87"/>
        <v>0</v>
      </c>
      <c r="EX13" s="43">
        <f t="shared" si="88"/>
        <v>1.9801980198019802</v>
      </c>
      <c r="EY13" s="43">
        <f t="shared" si="89"/>
        <v>0</v>
      </c>
      <c r="EZ13" s="63">
        <f t="shared" si="90"/>
        <v>1.6501650165016499</v>
      </c>
      <c r="FB13" s="5">
        <v>391</v>
      </c>
      <c r="FC13" s="2" t="s">
        <v>40</v>
      </c>
      <c r="FD13" s="11" t="s">
        <v>27</v>
      </c>
      <c r="FE13" s="11" t="s">
        <v>28</v>
      </c>
      <c r="FF13" s="14" t="s">
        <v>33</v>
      </c>
      <c r="FG13" s="45" t="s">
        <v>51</v>
      </c>
      <c r="FH13" s="8">
        <f t="shared" si="91"/>
        <v>0.23186600901978749</v>
      </c>
      <c r="FI13" s="8">
        <f t="shared" si="92"/>
        <v>0.17321030230963247</v>
      </c>
      <c r="FJ13" s="8">
        <f t="shared" si="93"/>
        <v>0.21664329557590853</v>
      </c>
      <c r="FK13" s="8">
        <f t="shared" si="94"/>
        <v>0.42713731738039462</v>
      </c>
      <c r="FL13" s="43">
        <f t="shared" si="95"/>
        <v>0</v>
      </c>
      <c r="FM13" s="43">
        <f t="shared" si="96"/>
        <v>0</v>
      </c>
      <c r="FN13" s="8">
        <f t="shared" si="97"/>
        <v>0.22437500765791879</v>
      </c>
      <c r="FO13" s="8">
        <f t="shared" si="98"/>
        <v>0.48955842959040557</v>
      </c>
      <c r="FP13" s="8">
        <f t="shared" si="99"/>
        <v>0.20034499602815234</v>
      </c>
      <c r="FQ13" s="43">
        <f t="shared" si="100"/>
        <v>0.32009673956322621</v>
      </c>
      <c r="FR13" s="43">
        <f t="shared" si="101"/>
        <v>0.41831599782788986</v>
      </c>
      <c r="FS13" s="29">
        <v>2</v>
      </c>
      <c r="FT13" s="42"/>
      <c r="FU13" s="42"/>
      <c r="FV13" s="42"/>
      <c r="FW13" s="42"/>
      <c r="FX13" s="42"/>
    </row>
    <row r="14" spans="1:180">
      <c r="A14" s="5">
        <v>391</v>
      </c>
      <c r="B14" s="2" t="s">
        <v>40</v>
      </c>
      <c r="C14" s="11" t="s">
        <v>27</v>
      </c>
      <c r="D14" s="11" t="s">
        <v>30</v>
      </c>
      <c r="E14" s="14" t="s">
        <v>35</v>
      </c>
      <c r="F14" s="6" t="s">
        <v>52</v>
      </c>
      <c r="G14" s="16"/>
      <c r="H14" s="16"/>
      <c r="I14" s="16">
        <v>31</v>
      </c>
      <c r="J14" s="16"/>
      <c r="K14" s="16"/>
      <c r="L14" s="16"/>
      <c r="M14" s="16">
        <v>12</v>
      </c>
      <c r="N14" s="16">
        <v>12</v>
      </c>
      <c r="O14" s="16"/>
      <c r="P14" s="16">
        <v>1</v>
      </c>
      <c r="Q14" s="15"/>
      <c r="R14" s="7">
        <v>17</v>
      </c>
      <c r="S14" s="16"/>
      <c r="T14" s="16">
        <v>66</v>
      </c>
      <c r="U14" s="16">
        <v>3</v>
      </c>
      <c r="V14" s="16"/>
      <c r="W14" s="16">
        <v>1</v>
      </c>
      <c r="X14" s="16"/>
      <c r="Y14" s="16"/>
      <c r="Z14" s="16"/>
      <c r="AA14" s="16"/>
      <c r="AB14" s="16"/>
      <c r="AC14" s="16">
        <v>5</v>
      </c>
      <c r="AD14" s="16"/>
      <c r="AE14" s="16"/>
      <c r="AF14" s="16">
        <v>32</v>
      </c>
      <c r="AG14" s="16">
        <v>31</v>
      </c>
      <c r="AH14" s="16"/>
      <c r="AI14" s="16"/>
      <c r="AJ14" s="16">
        <v>9</v>
      </c>
      <c r="AK14" s="16"/>
      <c r="AL14" s="16"/>
      <c r="AM14" s="16"/>
      <c r="AN14" s="16">
        <v>20</v>
      </c>
      <c r="AO14" s="16">
        <v>1</v>
      </c>
      <c r="AP14" s="16"/>
      <c r="AQ14" s="16">
        <v>56</v>
      </c>
      <c r="AR14" s="16">
        <v>3</v>
      </c>
      <c r="AS14" s="16">
        <v>7</v>
      </c>
      <c r="AT14" s="16">
        <v>1</v>
      </c>
      <c r="AU14" s="16">
        <v>2</v>
      </c>
      <c r="AV14" s="16"/>
      <c r="AW14" s="7">
        <v>4</v>
      </c>
      <c r="AX14" s="16"/>
      <c r="AY14" s="16">
        <v>3</v>
      </c>
      <c r="AZ14" s="10">
        <f t="shared" si="0"/>
        <v>317</v>
      </c>
      <c r="BB14" s="5">
        <v>391</v>
      </c>
      <c r="BC14" s="2" t="s">
        <v>40</v>
      </c>
      <c r="BD14" s="11" t="s">
        <v>27</v>
      </c>
      <c r="BE14" s="11" t="s">
        <v>30</v>
      </c>
      <c r="BF14" s="14" t="s">
        <v>35</v>
      </c>
      <c r="BG14" s="6" t="s">
        <v>52</v>
      </c>
      <c r="BH14" s="8">
        <f t="shared" si="1"/>
        <v>0</v>
      </c>
      <c r="BI14" s="8">
        <f t="shared" si="2"/>
        <v>0</v>
      </c>
      <c r="BJ14" s="8">
        <f t="shared" si="3"/>
        <v>9.7791798107255523E-2</v>
      </c>
      <c r="BK14" s="8">
        <f t="shared" si="4"/>
        <v>0</v>
      </c>
      <c r="BL14" s="8">
        <f t="shared" si="5"/>
        <v>0</v>
      </c>
      <c r="BM14" s="8">
        <f t="shared" si="6"/>
        <v>0</v>
      </c>
      <c r="BN14" s="8">
        <f t="shared" si="7"/>
        <v>3.7854889589905363E-2</v>
      </c>
      <c r="BO14" s="8">
        <f t="shared" si="8"/>
        <v>3.7854889589905363E-2</v>
      </c>
      <c r="BP14" s="8">
        <f t="shared" si="9"/>
        <v>0</v>
      </c>
      <c r="BQ14" s="8">
        <f t="shared" si="10"/>
        <v>3.1545741324921135E-3</v>
      </c>
      <c r="BR14" s="8">
        <f t="shared" si="11"/>
        <v>0</v>
      </c>
      <c r="BS14" s="8">
        <f t="shared" si="12"/>
        <v>5.362776025236593E-2</v>
      </c>
      <c r="BT14" s="8">
        <f t="shared" si="13"/>
        <v>0</v>
      </c>
      <c r="BU14" s="8">
        <f t="shared" si="14"/>
        <v>0.20820189274447951</v>
      </c>
      <c r="BV14" s="8">
        <f t="shared" si="15"/>
        <v>9.4637223974763408E-3</v>
      </c>
      <c r="BW14" s="8">
        <f t="shared" si="16"/>
        <v>0</v>
      </c>
      <c r="BX14" s="8">
        <f t="shared" si="17"/>
        <v>3.1545741324921135E-3</v>
      </c>
      <c r="BY14" s="8">
        <f t="shared" si="18"/>
        <v>0</v>
      </c>
      <c r="BZ14" s="8">
        <f t="shared" si="19"/>
        <v>0</v>
      </c>
      <c r="CA14" s="8">
        <f t="shared" si="20"/>
        <v>0</v>
      </c>
      <c r="CB14" s="8">
        <f t="shared" si="21"/>
        <v>0</v>
      </c>
      <c r="CC14" s="8">
        <f t="shared" si="22"/>
        <v>0</v>
      </c>
      <c r="CD14" s="8">
        <f t="shared" si="23"/>
        <v>1.5772870662460567E-2</v>
      </c>
      <c r="CE14" s="8">
        <f t="shared" si="24"/>
        <v>0</v>
      </c>
      <c r="CF14" s="8">
        <f t="shared" si="25"/>
        <v>0</v>
      </c>
      <c r="CG14" s="8">
        <f t="shared" si="26"/>
        <v>0.10094637223974763</v>
      </c>
      <c r="CH14" s="8">
        <f t="shared" si="27"/>
        <v>9.7791798107255523E-2</v>
      </c>
      <c r="CI14" s="8">
        <f t="shared" si="28"/>
        <v>0</v>
      </c>
      <c r="CJ14" s="8">
        <f t="shared" si="29"/>
        <v>0</v>
      </c>
      <c r="CK14" s="8">
        <f t="shared" si="30"/>
        <v>2.8391167192429023E-2</v>
      </c>
      <c r="CL14" s="8">
        <f t="shared" si="31"/>
        <v>0</v>
      </c>
      <c r="CM14" s="8">
        <f t="shared" si="32"/>
        <v>0</v>
      </c>
      <c r="CN14" s="8">
        <f t="shared" si="33"/>
        <v>0</v>
      </c>
      <c r="CO14" s="8">
        <f t="shared" si="34"/>
        <v>6.3091482649842268E-2</v>
      </c>
      <c r="CP14" s="8">
        <f t="shared" si="35"/>
        <v>3.1545741324921135E-3</v>
      </c>
      <c r="CQ14" s="8">
        <f t="shared" si="36"/>
        <v>0</v>
      </c>
      <c r="CR14" s="8">
        <f t="shared" si="37"/>
        <v>0.17665615141955837</v>
      </c>
      <c r="CS14" s="8">
        <f t="shared" si="38"/>
        <v>9.4637223974763408E-3</v>
      </c>
      <c r="CT14" s="8">
        <f t="shared" si="39"/>
        <v>2.2082018927444796E-2</v>
      </c>
      <c r="CU14" s="8">
        <f t="shared" si="40"/>
        <v>3.1545741324921135E-3</v>
      </c>
      <c r="CV14" s="8">
        <f t="shared" si="41"/>
        <v>6.3091482649842269E-3</v>
      </c>
      <c r="CW14" s="8">
        <f t="shared" si="42"/>
        <v>0</v>
      </c>
      <c r="CX14" s="8">
        <f t="shared" si="43"/>
        <v>1.2618296529968454E-2</v>
      </c>
      <c r="CY14" s="8">
        <f t="shared" si="44"/>
        <v>0</v>
      </c>
      <c r="CZ14" s="60">
        <f t="shared" si="45"/>
        <v>9.4637223974763408E-3</v>
      </c>
      <c r="DB14" s="5">
        <v>391</v>
      </c>
      <c r="DC14" s="2" t="s">
        <v>40</v>
      </c>
      <c r="DD14" s="11" t="s">
        <v>27</v>
      </c>
      <c r="DE14" s="11" t="s">
        <v>30</v>
      </c>
      <c r="DF14" s="14" t="s">
        <v>35</v>
      </c>
      <c r="DG14" s="6" t="s">
        <v>52</v>
      </c>
      <c r="DH14" s="43">
        <f t="shared" si="46"/>
        <v>0</v>
      </c>
      <c r="DI14" s="43">
        <f t="shared" si="47"/>
        <v>0</v>
      </c>
      <c r="DJ14" s="43">
        <f t="shared" si="48"/>
        <v>9.7791798107255516</v>
      </c>
      <c r="DK14" s="43">
        <f t="shared" si="49"/>
        <v>0</v>
      </c>
      <c r="DL14" s="43">
        <f t="shared" si="50"/>
        <v>0</v>
      </c>
      <c r="DM14" s="43">
        <f t="shared" si="51"/>
        <v>0</v>
      </c>
      <c r="DN14" s="43">
        <f t="shared" si="52"/>
        <v>3.7854889589905363</v>
      </c>
      <c r="DO14" s="43">
        <f t="shared" si="53"/>
        <v>3.7854889589905363</v>
      </c>
      <c r="DP14" s="43">
        <f t="shared" si="54"/>
        <v>0</v>
      </c>
      <c r="DQ14" s="43">
        <f t="shared" si="55"/>
        <v>0.31545741324921134</v>
      </c>
      <c r="DR14" s="43">
        <f t="shared" si="56"/>
        <v>0</v>
      </c>
      <c r="DS14" s="43">
        <f t="shared" si="57"/>
        <v>5.3627760252365935</v>
      </c>
      <c r="DT14" s="43">
        <f t="shared" si="58"/>
        <v>0</v>
      </c>
      <c r="DU14" s="43">
        <f t="shared" si="59"/>
        <v>20.820189274447952</v>
      </c>
      <c r="DV14" s="43">
        <f t="shared" si="60"/>
        <v>0.94637223974763407</v>
      </c>
      <c r="DW14" s="43">
        <f t="shared" si="61"/>
        <v>0</v>
      </c>
      <c r="DX14" s="43">
        <f t="shared" si="62"/>
        <v>0.31545741324921134</v>
      </c>
      <c r="DY14" s="43">
        <f t="shared" si="63"/>
        <v>0</v>
      </c>
      <c r="DZ14" s="43">
        <f t="shared" si="64"/>
        <v>0</v>
      </c>
      <c r="EA14" s="43">
        <f t="shared" si="65"/>
        <v>0</v>
      </c>
      <c r="EB14" s="43">
        <f t="shared" si="66"/>
        <v>0</v>
      </c>
      <c r="EC14" s="43">
        <f t="shared" si="67"/>
        <v>0</v>
      </c>
      <c r="ED14" s="43">
        <f t="shared" si="68"/>
        <v>1.5772870662460567</v>
      </c>
      <c r="EE14" s="43">
        <f t="shared" si="69"/>
        <v>0</v>
      </c>
      <c r="EF14" s="43">
        <f t="shared" si="70"/>
        <v>0</v>
      </c>
      <c r="EG14" s="43">
        <f t="shared" si="71"/>
        <v>10.094637223974763</v>
      </c>
      <c r="EH14" s="43">
        <f t="shared" si="72"/>
        <v>9.7791798107255516</v>
      </c>
      <c r="EI14" s="43">
        <f t="shared" si="73"/>
        <v>0</v>
      </c>
      <c r="EJ14" s="43">
        <f t="shared" si="74"/>
        <v>0</v>
      </c>
      <c r="EK14" s="43">
        <f t="shared" si="75"/>
        <v>2.8391167192429023</v>
      </c>
      <c r="EL14" s="43">
        <f t="shared" si="76"/>
        <v>0</v>
      </c>
      <c r="EM14" s="43">
        <f t="shared" si="77"/>
        <v>0</v>
      </c>
      <c r="EN14" s="43">
        <f t="shared" si="78"/>
        <v>0</v>
      </c>
      <c r="EO14" s="43">
        <f t="shared" si="79"/>
        <v>6.309148264984227</v>
      </c>
      <c r="EP14" s="43">
        <f t="shared" si="80"/>
        <v>0.31545741324921134</v>
      </c>
      <c r="EQ14" s="43">
        <f t="shared" si="81"/>
        <v>0</v>
      </c>
      <c r="ER14" s="43">
        <f t="shared" si="82"/>
        <v>17.665615141955836</v>
      </c>
      <c r="ES14" s="43">
        <f t="shared" si="83"/>
        <v>0.94637223974763407</v>
      </c>
      <c r="ET14" s="43">
        <f t="shared" si="84"/>
        <v>2.2082018927444795</v>
      </c>
      <c r="EU14" s="43">
        <f t="shared" si="85"/>
        <v>0.31545741324921134</v>
      </c>
      <c r="EV14" s="43">
        <f t="shared" si="86"/>
        <v>0.63091482649842268</v>
      </c>
      <c r="EW14" s="43">
        <f t="shared" si="87"/>
        <v>0</v>
      </c>
      <c r="EX14" s="43">
        <f t="shared" si="88"/>
        <v>1.2618296529968454</v>
      </c>
      <c r="EY14" s="43">
        <f t="shared" si="89"/>
        <v>0</v>
      </c>
      <c r="EZ14" s="63">
        <f t="shared" si="90"/>
        <v>0.94637223974763407</v>
      </c>
      <c r="FB14" s="5">
        <v>391</v>
      </c>
      <c r="FC14" s="2" t="s">
        <v>40</v>
      </c>
      <c r="FD14" s="11" t="s">
        <v>27</v>
      </c>
      <c r="FE14" s="11" t="s">
        <v>30</v>
      </c>
      <c r="FF14" s="14" t="s">
        <v>35</v>
      </c>
      <c r="FG14" s="45" t="s">
        <v>52</v>
      </c>
      <c r="FH14" s="8">
        <f t="shared" si="91"/>
        <v>0.31805194464256448</v>
      </c>
      <c r="FI14" s="8">
        <f t="shared" si="92"/>
        <v>0.1958122536823724</v>
      </c>
      <c r="FJ14" s="8">
        <f t="shared" si="93"/>
        <v>0.23369811150028499</v>
      </c>
      <c r="FK14" s="8">
        <f t="shared" si="94"/>
        <v>0.47382302563811601</v>
      </c>
      <c r="FL14" s="43">
        <f t="shared" si="95"/>
        <v>9.7435763541982134E-2</v>
      </c>
      <c r="FM14" s="43">
        <f t="shared" si="96"/>
        <v>0</v>
      </c>
      <c r="FN14" s="8">
        <f t="shared" si="97"/>
        <v>0.32332454082089407</v>
      </c>
      <c r="FO14" s="8">
        <f t="shared" si="98"/>
        <v>0.31805194464256448</v>
      </c>
      <c r="FP14" s="8">
        <f t="shared" si="99"/>
        <v>0.16930445220879914</v>
      </c>
      <c r="FQ14" s="43">
        <f t="shared" si="100"/>
        <v>0.25389933160786504</v>
      </c>
      <c r="FR14" s="43">
        <f t="shared" si="101"/>
        <v>0.43378123979421146</v>
      </c>
      <c r="FS14" s="29">
        <v>2</v>
      </c>
      <c r="FT14" s="42"/>
      <c r="FU14" s="42"/>
      <c r="FV14" s="42"/>
      <c r="FW14" s="47"/>
      <c r="FX14" s="42"/>
    </row>
    <row r="15" spans="1:180">
      <c r="A15" s="5">
        <v>391</v>
      </c>
      <c r="B15" s="2" t="s">
        <v>40</v>
      </c>
      <c r="C15" s="11" t="s">
        <v>27</v>
      </c>
      <c r="D15" s="11" t="s">
        <v>31</v>
      </c>
      <c r="E15" s="14" t="s">
        <v>44</v>
      </c>
      <c r="F15" s="4" t="s">
        <v>38</v>
      </c>
      <c r="G15" s="16"/>
      <c r="H15" s="16">
        <v>1</v>
      </c>
      <c r="I15" s="16">
        <v>26</v>
      </c>
      <c r="J15" s="16">
        <v>3</v>
      </c>
      <c r="K15" s="16">
        <v>1</v>
      </c>
      <c r="L15" s="16"/>
      <c r="M15" s="16">
        <v>5</v>
      </c>
      <c r="N15" s="16">
        <v>15</v>
      </c>
      <c r="O15" s="16"/>
      <c r="P15" s="16">
        <v>3</v>
      </c>
      <c r="Q15" s="15"/>
      <c r="R15" s="7">
        <v>31</v>
      </c>
      <c r="S15" s="16">
        <v>3</v>
      </c>
      <c r="T15" s="16">
        <v>45</v>
      </c>
      <c r="U15" s="16">
        <v>4</v>
      </c>
      <c r="V15" s="16"/>
      <c r="W15" s="16"/>
      <c r="X15" s="16"/>
      <c r="Y15" s="16"/>
      <c r="Z15" s="16">
        <v>1</v>
      </c>
      <c r="AA15" s="16">
        <v>21</v>
      </c>
      <c r="AB15" s="16"/>
      <c r="AC15" s="16">
        <v>5</v>
      </c>
      <c r="AD15" s="16"/>
      <c r="AE15" s="16"/>
      <c r="AF15" s="16">
        <v>30</v>
      </c>
      <c r="AG15" s="16">
        <v>13</v>
      </c>
      <c r="AH15" s="16"/>
      <c r="AI15" s="16">
        <v>1</v>
      </c>
      <c r="AJ15" s="16">
        <v>12</v>
      </c>
      <c r="AK15" s="16">
        <v>1</v>
      </c>
      <c r="AL15" s="16"/>
      <c r="AM15" s="16"/>
      <c r="AN15" s="16">
        <v>13</v>
      </c>
      <c r="AO15" s="16">
        <v>6</v>
      </c>
      <c r="AP15" s="16"/>
      <c r="AQ15" s="16">
        <v>48</v>
      </c>
      <c r="AR15" s="16">
        <v>3</v>
      </c>
      <c r="AS15" s="16">
        <v>1</v>
      </c>
      <c r="AT15" s="16">
        <v>2</v>
      </c>
      <c r="AU15" s="16"/>
      <c r="AV15" s="16"/>
      <c r="AW15" s="7">
        <v>2</v>
      </c>
      <c r="AX15" s="16">
        <v>1</v>
      </c>
      <c r="AY15" s="16">
        <v>1</v>
      </c>
      <c r="AZ15" s="10">
        <f t="shared" si="0"/>
        <v>298</v>
      </c>
      <c r="BB15" s="5">
        <v>391</v>
      </c>
      <c r="BC15" s="2" t="s">
        <v>40</v>
      </c>
      <c r="BD15" s="11" t="s">
        <v>27</v>
      </c>
      <c r="BE15" s="11" t="s">
        <v>31</v>
      </c>
      <c r="BF15" s="14" t="s">
        <v>44</v>
      </c>
      <c r="BG15" s="4" t="s">
        <v>38</v>
      </c>
      <c r="BH15" s="8">
        <f t="shared" si="1"/>
        <v>0</v>
      </c>
      <c r="BI15" s="8">
        <f t="shared" si="2"/>
        <v>3.3557046979865771E-3</v>
      </c>
      <c r="BJ15" s="8">
        <f t="shared" si="3"/>
        <v>8.7248322147651006E-2</v>
      </c>
      <c r="BK15" s="8">
        <f t="shared" si="4"/>
        <v>1.0067114093959731E-2</v>
      </c>
      <c r="BL15" s="8">
        <f t="shared" si="5"/>
        <v>3.3557046979865771E-3</v>
      </c>
      <c r="BM15" s="8">
        <f t="shared" si="6"/>
        <v>0</v>
      </c>
      <c r="BN15" s="8">
        <f t="shared" si="7"/>
        <v>1.6778523489932886E-2</v>
      </c>
      <c r="BO15" s="8">
        <f t="shared" si="8"/>
        <v>5.0335570469798654E-2</v>
      </c>
      <c r="BP15" s="8">
        <f t="shared" si="9"/>
        <v>0</v>
      </c>
      <c r="BQ15" s="8">
        <f t="shared" si="10"/>
        <v>1.0067114093959731E-2</v>
      </c>
      <c r="BR15" s="8">
        <f t="shared" si="11"/>
        <v>0</v>
      </c>
      <c r="BS15" s="8">
        <f t="shared" si="12"/>
        <v>0.1040268456375839</v>
      </c>
      <c r="BT15" s="8">
        <f t="shared" si="13"/>
        <v>1.0067114093959731E-2</v>
      </c>
      <c r="BU15" s="8">
        <f t="shared" si="14"/>
        <v>0.15100671140939598</v>
      </c>
      <c r="BV15" s="8">
        <f t="shared" si="15"/>
        <v>1.3422818791946308E-2</v>
      </c>
      <c r="BW15" s="8">
        <f t="shared" si="16"/>
        <v>0</v>
      </c>
      <c r="BX15" s="8">
        <f t="shared" si="17"/>
        <v>0</v>
      </c>
      <c r="BY15" s="8">
        <f t="shared" si="18"/>
        <v>0</v>
      </c>
      <c r="BZ15" s="8">
        <f t="shared" si="19"/>
        <v>0</v>
      </c>
      <c r="CA15" s="8">
        <f t="shared" si="20"/>
        <v>3.3557046979865771E-3</v>
      </c>
      <c r="CB15" s="8">
        <f t="shared" si="21"/>
        <v>7.0469798657718116E-2</v>
      </c>
      <c r="CC15" s="8">
        <f t="shared" si="22"/>
        <v>0</v>
      </c>
      <c r="CD15" s="8">
        <f t="shared" si="23"/>
        <v>1.6778523489932886E-2</v>
      </c>
      <c r="CE15" s="8">
        <f t="shared" si="24"/>
        <v>0</v>
      </c>
      <c r="CF15" s="8">
        <f t="shared" si="25"/>
        <v>0</v>
      </c>
      <c r="CG15" s="8">
        <f t="shared" si="26"/>
        <v>0.10067114093959731</v>
      </c>
      <c r="CH15" s="8">
        <f t="shared" si="27"/>
        <v>4.3624161073825503E-2</v>
      </c>
      <c r="CI15" s="8">
        <f t="shared" si="28"/>
        <v>0</v>
      </c>
      <c r="CJ15" s="8">
        <f t="shared" si="29"/>
        <v>3.3557046979865771E-3</v>
      </c>
      <c r="CK15" s="8">
        <f t="shared" si="30"/>
        <v>4.0268456375838924E-2</v>
      </c>
      <c r="CL15" s="8">
        <f t="shared" si="31"/>
        <v>3.3557046979865771E-3</v>
      </c>
      <c r="CM15" s="8">
        <f t="shared" si="32"/>
        <v>0</v>
      </c>
      <c r="CN15" s="8">
        <f t="shared" si="33"/>
        <v>0</v>
      </c>
      <c r="CO15" s="8">
        <f t="shared" si="34"/>
        <v>4.3624161073825503E-2</v>
      </c>
      <c r="CP15" s="8">
        <f t="shared" si="35"/>
        <v>2.0134228187919462E-2</v>
      </c>
      <c r="CQ15" s="8">
        <f t="shared" si="36"/>
        <v>0</v>
      </c>
      <c r="CR15" s="8">
        <f t="shared" si="37"/>
        <v>0.16107382550335569</v>
      </c>
      <c r="CS15" s="8">
        <f t="shared" si="38"/>
        <v>1.0067114093959731E-2</v>
      </c>
      <c r="CT15" s="8">
        <f t="shared" si="39"/>
        <v>3.3557046979865771E-3</v>
      </c>
      <c r="CU15" s="8">
        <f t="shared" si="40"/>
        <v>6.7114093959731542E-3</v>
      </c>
      <c r="CV15" s="8">
        <f t="shared" si="41"/>
        <v>0</v>
      </c>
      <c r="CW15" s="8">
        <f t="shared" si="42"/>
        <v>0</v>
      </c>
      <c r="CX15" s="8">
        <f t="shared" si="43"/>
        <v>6.7114093959731542E-3</v>
      </c>
      <c r="CY15" s="8">
        <f t="shared" si="44"/>
        <v>3.3557046979865771E-3</v>
      </c>
      <c r="CZ15" s="60">
        <f t="shared" si="45"/>
        <v>3.3557046979865771E-3</v>
      </c>
      <c r="DB15" s="5">
        <v>391</v>
      </c>
      <c r="DC15" s="2" t="s">
        <v>40</v>
      </c>
      <c r="DD15" s="11" t="s">
        <v>27</v>
      </c>
      <c r="DE15" s="11" t="s">
        <v>31</v>
      </c>
      <c r="DF15" s="14" t="s">
        <v>44</v>
      </c>
      <c r="DG15" s="4" t="s">
        <v>38</v>
      </c>
      <c r="DH15" s="43">
        <f t="shared" si="46"/>
        <v>0</v>
      </c>
      <c r="DI15" s="43">
        <f t="shared" si="47"/>
        <v>0.33557046979865773</v>
      </c>
      <c r="DJ15" s="43">
        <f t="shared" si="48"/>
        <v>8.724832214765101</v>
      </c>
      <c r="DK15" s="43">
        <f t="shared" si="49"/>
        <v>1.006711409395973</v>
      </c>
      <c r="DL15" s="43">
        <f t="shared" si="50"/>
        <v>0.33557046979865773</v>
      </c>
      <c r="DM15" s="43">
        <f t="shared" si="51"/>
        <v>0</v>
      </c>
      <c r="DN15" s="43">
        <f t="shared" si="52"/>
        <v>1.6778523489932886</v>
      </c>
      <c r="DO15" s="43">
        <f t="shared" si="53"/>
        <v>5.0335570469798654</v>
      </c>
      <c r="DP15" s="43">
        <f t="shared" si="54"/>
        <v>0</v>
      </c>
      <c r="DQ15" s="43">
        <f t="shared" si="55"/>
        <v>1.006711409395973</v>
      </c>
      <c r="DR15" s="43">
        <f t="shared" si="56"/>
        <v>0</v>
      </c>
      <c r="DS15" s="43">
        <f t="shared" si="57"/>
        <v>10.40268456375839</v>
      </c>
      <c r="DT15" s="43">
        <f t="shared" si="58"/>
        <v>1.006711409395973</v>
      </c>
      <c r="DU15" s="43">
        <f t="shared" si="59"/>
        <v>15.100671140939598</v>
      </c>
      <c r="DV15" s="43">
        <f t="shared" si="60"/>
        <v>1.3422818791946309</v>
      </c>
      <c r="DW15" s="43">
        <f t="shared" si="61"/>
        <v>0</v>
      </c>
      <c r="DX15" s="43">
        <f t="shared" si="62"/>
        <v>0</v>
      </c>
      <c r="DY15" s="43">
        <f t="shared" si="63"/>
        <v>0</v>
      </c>
      <c r="DZ15" s="43">
        <f t="shared" si="64"/>
        <v>0</v>
      </c>
      <c r="EA15" s="43">
        <f t="shared" si="65"/>
        <v>0.33557046979865773</v>
      </c>
      <c r="EB15" s="43">
        <f t="shared" si="66"/>
        <v>7.0469798657718119</v>
      </c>
      <c r="EC15" s="43">
        <f t="shared" si="67"/>
        <v>0</v>
      </c>
      <c r="ED15" s="43">
        <f t="shared" si="68"/>
        <v>1.6778523489932886</v>
      </c>
      <c r="EE15" s="43">
        <f t="shared" si="69"/>
        <v>0</v>
      </c>
      <c r="EF15" s="43">
        <f t="shared" si="70"/>
        <v>0</v>
      </c>
      <c r="EG15" s="43">
        <f t="shared" si="71"/>
        <v>10.067114093959731</v>
      </c>
      <c r="EH15" s="43">
        <f t="shared" si="72"/>
        <v>4.3624161073825505</v>
      </c>
      <c r="EI15" s="43">
        <f t="shared" si="73"/>
        <v>0</v>
      </c>
      <c r="EJ15" s="43">
        <f t="shared" si="74"/>
        <v>0.33557046979865773</v>
      </c>
      <c r="EK15" s="43">
        <f t="shared" si="75"/>
        <v>4.0268456375838921</v>
      </c>
      <c r="EL15" s="43">
        <f t="shared" si="76"/>
        <v>0.33557046979865773</v>
      </c>
      <c r="EM15" s="43">
        <f t="shared" si="77"/>
        <v>0</v>
      </c>
      <c r="EN15" s="43">
        <f t="shared" si="78"/>
        <v>0</v>
      </c>
      <c r="EO15" s="43">
        <f t="shared" si="79"/>
        <v>4.3624161073825505</v>
      </c>
      <c r="EP15" s="43">
        <f t="shared" si="80"/>
        <v>2.0134228187919461</v>
      </c>
      <c r="EQ15" s="43">
        <f t="shared" si="81"/>
        <v>0</v>
      </c>
      <c r="ER15" s="43">
        <f t="shared" si="82"/>
        <v>16.107382550335569</v>
      </c>
      <c r="ES15" s="43">
        <f t="shared" si="83"/>
        <v>1.006711409395973</v>
      </c>
      <c r="ET15" s="43">
        <f t="shared" si="84"/>
        <v>0.33557046979865773</v>
      </c>
      <c r="EU15" s="43">
        <f t="shared" si="85"/>
        <v>0.67114093959731547</v>
      </c>
      <c r="EV15" s="43">
        <f t="shared" si="86"/>
        <v>0</v>
      </c>
      <c r="EW15" s="43">
        <f t="shared" si="87"/>
        <v>0</v>
      </c>
      <c r="EX15" s="43">
        <f t="shared" si="88"/>
        <v>0.67114093959731547</v>
      </c>
      <c r="EY15" s="43">
        <f t="shared" si="89"/>
        <v>0.33557046979865773</v>
      </c>
      <c r="EZ15" s="63">
        <f t="shared" si="90"/>
        <v>0.33557046979865773</v>
      </c>
      <c r="FB15" s="5">
        <v>391</v>
      </c>
      <c r="FC15" s="2" t="s">
        <v>40</v>
      </c>
      <c r="FD15" s="11" t="s">
        <v>27</v>
      </c>
      <c r="FE15" s="11" t="s">
        <v>31</v>
      </c>
      <c r="FF15" s="14" t="s">
        <v>44</v>
      </c>
      <c r="FG15" s="44" t="s">
        <v>38</v>
      </c>
      <c r="FH15" s="8">
        <f t="shared" si="91"/>
        <v>0.29985143055963787</v>
      </c>
      <c r="FI15" s="8">
        <f t="shared" si="92"/>
        <v>0.22628203781797418</v>
      </c>
      <c r="FJ15" s="8">
        <f t="shared" si="93"/>
        <v>0.32840315154583871</v>
      </c>
      <c r="FK15" s="8">
        <f t="shared" si="94"/>
        <v>0.39910715241171829</v>
      </c>
      <c r="FL15" s="43">
        <f t="shared" si="95"/>
        <v>0.11611765513146753</v>
      </c>
      <c r="FM15" s="43">
        <f t="shared" si="96"/>
        <v>0.26868254670980768</v>
      </c>
      <c r="FN15" s="8">
        <f t="shared" si="97"/>
        <v>0.32286746025394786</v>
      </c>
      <c r="FO15" s="8">
        <f t="shared" si="98"/>
        <v>0.21041317242307367</v>
      </c>
      <c r="FP15" s="8">
        <f t="shared" si="99"/>
        <v>0.20204180347544051</v>
      </c>
      <c r="FQ15" s="43">
        <f t="shared" si="100"/>
        <v>0.21041317242307367</v>
      </c>
      <c r="FR15" s="43">
        <f t="shared" si="101"/>
        <v>0.4129794138921915</v>
      </c>
      <c r="FS15" s="26" t="s">
        <v>112</v>
      </c>
      <c r="FT15" s="42"/>
      <c r="FU15" s="42"/>
      <c r="FV15" s="42"/>
      <c r="FW15" s="47"/>
      <c r="FX15" s="42"/>
    </row>
    <row r="16" spans="1:180">
      <c r="A16" s="5">
        <v>391</v>
      </c>
      <c r="B16" s="2" t="s">
        <v>40</v>
      </c>
      <c r="C16" s="11" t="s">
        <v>27</v>
      </c>
      <c r="D16" s="11" t="s">
        <v>45</v>
      </c>
      <c r="E16" s="14" t="s">
        <v>44</v>
      </c>
      <c r="F16" s="2" t="s">
        <v>53</v>
      </c>
      <c r="G16" s="16"/>
      <c r="H16" s="16"/>
      <c r="I16" s="16">
        <v>27</v>
      </c>
      <c r="J16" s="16"/>
      <c r="K16" s="16"/>
      <c r="L16" s="16"/>
      <c r="M16" s="16">
        <v>9</v>
      </c>
      <c r="N16" s="16">
        <v>14</v>
      </c>
      <c r="O16" s="16"/>
      <c r="P16" s="16">
        <v>3</v>
      </c>
      <c r="Q16" s="15"/>
      <c r="R16" s="7">
        <v>14</v>
      </c>
      <c r="S16" s="16">
        <v>7</v>
      </c>
      <c r="T16" s="16">
        <v>37</v>
      </c>
      <c r="U16" s="16">
        <v>13</v>
      </c>
      <c r="V16" s="16"/>
      <c r="W16" s="16"/>
      <c r="X16" s="16"/>
      <c r="Y16" s="16"/>
      <c r="Z16" s="16"/>
      <c r="AA16" s="16">
        <v>42</v>
      </c>
      <c r="AB16" s="16"/>
      <c r="AC16" s="16">
        <v>5</v>
      </c>
      <c r="AD16" s="16"/>
      <c r="AE16" s="16"/>
      <c r="AF16" s="16">
        <v>22</v>
      </c>
      <c r="AG16" s="16">
        <v>21</v>
      </c>
      <c r="AH16" s="16">
        <v>2</v>
      </c>
      <c r="AI16" s="16">
        <v>2</v>
      </c>
      <c r="AJ16" s="16">
        <v>7</v>
      </c>
      <c r="AK16" s="16"/>
      <c r="AL16" s="16"/>
      <c r="AM16" s="16"/>
      <c r="AN16" s="16">
        <v>25</v>
      </c>
      <c r="AO16" s="16">
        <v>1</v>
      </c>
      <c r="AP16" s="16"/>
      <c r="AQ16" s="16">
        <v>32</v>
      </c>
      <c r="AR16" s="16"/>
      <c r="AS16" s="16"/>
      <c r="AT16" s="16"/>
      <c r="AU16" s="16"/>
      <c r="AV16" s="16"/>
      <c r="AW16" s="7">
        <v>11</v>
      </c>
      <c r="AX16" s="16">
        <v>1</v>
      </c>
      <c r="AY16" s="16">
        <v>4</v>
      </c>
      <c r="AZ16" s="10">
        <f t="shared" si="0"/>
        <v>299</v>
      </c>
      <c r="BB16" s="5">
        <v>391</v>
      </c>
      <c r="BC16" s="2" t="s">
        <v>40</v>
      </c>
      <c r="BD16" s="11" t="s">
        <v>27</v>
      </c>
      <c r="BE16" s="11" t="s">
        <v>45</v>
      </c>
      <c r="BF16" s="14" t="s">
        <v>44</v>
      </c>
      <c r="BG16" s="2" t="s">
        <v>53</v>
      </c>
      <c r="BH16" s="8">
        <f t="shared" si="1"/>
        <v>0</v>
      </c>
      <c r="BI16" s="8">
        <f t="shared" si="2"/>
        <v>0</v>
      </c>
      <c r="BJ16" s="8">
        <f t="shared" si="3"/>
        <v>9.0301003344481601E-2</v>
      </c>
      <c r="BK16" s="8">
        <f t="shared" si="4"/>
        <v>0</v>
      </c>
      <c r="BL16" s="8">
        <f t="shared" si="5"/>
        <v>0</v>
      </c>
      <c r="BM16" s="8">
        <f t="shared" si="6"/>
        <v>0</v>
      </c>
      <c r="BN16" s="8">
        <f t="shared" si="7"/>
        <v>3.0100334448160536E-2</v>
      </c>
      <c r="BO16" s="8">
        <f t="shared" si="8"/>
        <v>4.6822742474916385E-2</v>
      </c>
      <c r="BP16" s="8">
        <f t="shared" si="9"/>
        <v>0</v>
      </c>
      <c r="BQ16" s="8">
        <f t="shared" si="10"/>
        <v>1.0033444816053512E-2</v>
      </c>
      <c r="BR16" s="8">
        <f t="shared" si="11"/>
        <v>0</v>
      </c>
      <c r="BS16" s="8">
        <f t="shared" si="12"/>
        <v>4.6822742474916385E-2</v>
      </c>
      <c r="BT16" s="8">
        <f t="shared" si="13"/>
        <v>2.3411371237458192E-2</v>
      </c>
      <c r="BU16" s="8">
        <f t="shared" si="14"/>
        <v>0.12374581939799331</v>
      </c>
      <c r="BV16" s="8">
        <f t="shared" si="15"/>
        <v>4.3478260869565216E-2</v>
      </c>
      <c r="BW16" s="8">
        <f t="shared" si="16"/>
        <v>0</v>
      </c>
      <c r="BX16" s="8">
        <f t="shared" si="17"/>
        <v>0</v>
      </c>
      <c r="BY16" s="8">
        <f t="shared" si="18"/>
        <v>0</v>
      </c>
      <c r="BZ16" s="8">
        <f t="shared" si="19"/>
        <v>0</v>
      </c>
      <c r="CA16" s="8">
        <f t="shared" si="20"/>
        <v>0</v>
      </c>
      <c r="CB16" s="8">
        <f t="shared" si="21"/>
        <v>0.14046822742474915</v>
      </c>
      <c r="CC16" s="8">
        <f t="shared" si="22"/>
        <v>0</v>
      </c>
      <c r="CD16" s="8">
        <f t="shared" si="23"/>
        <v>1.6722408026755852E-2</v>
      </c>
      <c r="CE16" s="8">
        <f t="shared" si="24"/>
        <v>0</v>
      </c>
      <c r="CF16" s="8">
        <f t="shared" si="25"/>
        <v>0</v>
      </c>
      <c r="CG16" s="8">
        <f t="shared" si="26"/>
        <v>7.3578595317725759E-2</v>
      </c>
      <c r="CH16" s="8">
        <f t="shared" si="27"/>
        <v>7.0234113712374577E-2</v>
      </c>
      <c r="CI16" s="8">
        <f t="shared" si="28"/>
        <v>6.688963210702341E-3</v>
      </c>
      <c r="CJ16" s="8">
        <f t="shared" si="29"/>
        <v>6.688963210702341E-3</v>
      </c>
      <c r="CK16" s="8">
        <f t="shared" si="30"/>
        <v>2.3411371237458192E-2</v>
      </c>
      <c r="CL16" s="8">
        <f t="shared" si="31"/>
        <v>0</v>
      </c>
      <c r="CM16" s="8">
        <f t="shared" si="32"/>
        <v>0</v>
      </c>
      <c r="CN16" s="8">
        <f t="shared" si="33"/>
        <v>0</v>
      </c>
      <c r="CO16" s="8">
        <f t="shared" si="34"/>
        <v>8.3612040133779264E-2</v>
      </c>
      <c r="CP16" s="8">
        <f t="shared" si="35"/>
        <v>3.3444816053511705E-3</v>
      </c>
      <c r="CQ16" s="8">
        <f t="shared" si="36"/>
        <v>0</v>
      </c>
      <c r="CR16" s="8">
        <f t="shared" si="37"/>
        <v>0.10702341137123746</v>
      </c>
      <c r="CS16" s="8">
        <f t="shared" si="38"/>
        <v>0</v>
      </c>
      <c r="CT16" s="8">
        <f t="shared" si="39"/>
        <v>0</v>
      </c>
      <c r="CU16" s="8">
        <f t="shared" si="40"/>
        <v>0</v>
      </c>
      <c r="CV16" s="8">
        <f t="shared" si="41"/>
        <v>0</v>
      </c>
      <c r="CW16" s="8">
        <f t="shared" si="42"/>
        <v>0</v>
      </c>
      <c r="CX16" s="8">
        <f t="shared" si="43"/>
        <v>3.678929765886288E-2</v>
      </c>
      <c r="CY16" s="8">
        <f t="shared" si="44"/>
        <v>3.3444816053511705E-3</v>
      </c>
      <c r="CZ16" s="60">
        <f t="shared" si="45"/>
        <v>1.3377926421404682E-2</v>
      </c>
      <c r="DB16" s="5">
        <v>391</v>
      </c>
      <c r="DC16" s="2" t="s">
        <v>40</v>
      </c>
      <c r="DD16" s="11" t="s">
        <v>27</v>
      </c>
      <c r="DE16" s="11" t="s">
        <v>45</v>
      </c>
      <c r="DF16" s="14" t="s">
        <v>44</v>
      </c>
      <c r="DG16" s="2" t="s">
        <v>53</v>
      </c>
      <c r="DH16" s="43">
        <f t="shared" si="46"/>
        <v>0</v>
      </c>
      <c r="DI16" s="43">
        <f t="shared" si="47"/>
        <v>0</v>
      </c>
      <c r="DJ16" s="43">
        <f t="shared" si="48"/>
        <v>9.0301003344481607</v>
      </c>
      <c r="DK16" s="43">
        <f t="shared" si="49"/>
        <v>0</v>
      </c>
      <c r="DL16" s="43">
        <f t="shared" si="50"/>
        <v>0</v>
      </c>
      <c r="DM16" s="43">
        <f t="shared" si="51"/>
        <v>0</v>
      </c>
      <c r="DN16" s="43">
        <f t="shared" si="52"/>
        <v>3.0100334448160537</v>
      </c>
      <c r="DO16" s="43">
        <f t="shared" si="53"/>
        <v>4.6822742474916383</v>
      </c>
      <c r="DP16" s="43">
        <f t="shared" si="54"/>
        <v>0</v>
      </c>
      <c r="DQ16" s="43">
        <f t="shared" si="55"/>
        <v>1.0033444816053512</v>
      </c>
      <c r="DR16" s="43">
        <f t="shared" si="56"/>
        <v>0</v>
      </c>
      <c r="DS16" s="43">
        <f t="shared" si="57"/>
        <v>4.6822742474916383</v>
      </c>
      <c r="DT16" s="43">
        <f t="shared" si="58"/>
        <v>2.3411371237458192</v>
      </c>
      <c r="DU16" s="43">
        <f t="shared" si="59"/>
        <v>12.374581939799331</v>
      </c>
      <c r="DV16" s="43">
        <f t="shared" si="60"/>
        <v>4.3478260869565215</v>
      </c>
      <c r="DW16" s="43">
        <f t="shared" si="61"/>
        <v>0</v>
      </c>
      <c r="DX16" s="43">
        <f t="shared" si="62"/>
        <v>0</v>
      </c>
      <c r="DY16" s="43">
        <f t="shared" si="63"/>
        <v>0</v>
      </c>
      <c r="DZ16" s="43">
        <f t="shared" si="64"/>
        <v>0</v>
      </c>
      <c r="EA16" s="43">
        <f t="shared" si="65"/>
        <v>0</v>
      </c>
      <c r="EB16" s="43">
        <f t="shared" si="66"/>
        <v>14.046822742474916</v>
      </c>
      <c r="EC16" s="43">
        <f t="shared" si="67"/>
        <v>0</v>
      </c>
      <c r="ED16" s="43">
        <f t="shared" si="68"/>
        <v>1.6722408026755853</v>
      </c>
      <c r="EE16" s="43">
        <f t="shared" si="69"/>
        <v>0</v>
      </c>
      <c r="EF16" s="43">
        <f t="shared" si="70"/>
        <v>0</v>
      </c>
      <c r="EG16" s="43">
        <f t="shared" si="71"/>
        <v>7.3578595317725757</v>
      </c>
      <c r="EH16" s="43">
        <f t="shared" si="72"/>
        <v>7.023411371237458</v>
      </c>
      <c r="EI16" s="43">
        <f t="shared" si="73"/>
        <v>0.66889632107023411</v>
      </c>
      <c r="EJ16" s="43">
        <f t="shared" si="74"/>
        <v>0.66889632107023411</v>
      </c>
      <c r="EK16" s="43">
        <f t="shared" si="75"/>
        <v>2.3411371237458192</v>
      </c>
      <c r="EL16" s="43">
        <f t="shared" si="76"/>
        <v>0</v>
      </c>
      <c r="EM16" s="43">
        <f t="shared" si="77"/>
        <v>0</v>
      </c>
      <c r="EN16" s="43">
        <f t="shared" si="78"/>
        <v>0</v>
      </c>
      <c r="EO16" s="43">
        <f t="shared" si="79"/>
        <v>8.3612040133779271</v>
      </c>
      <c r="EP16" s="43">
        <f t="shared" si="80"/>
        <v>0.33444816053511706</v>
      </c>
      <c r="EQ16" s="43">
        <f t="shared" si="81"/>
        <v>0</v>
      </c>
      <c r="ER16" s="43">
        <f t="shared" si="82"/>
        <v>10.702341137123746</v>
      </c>
      <c r="ES16" s="43">
        <f t="shared" si="83"/>
        <v>0</v>
      </c>
      <c r="ET16" s="43">
        <f t="shared" si="84"/>
        <v>0</v>
      </c>
      <c r="EU16" s="43">
        <f t="shared" si="85"/>
        <v>0</v>
      </c>
      <c r="EV16" s="43">
        <f t="shared" si="86"/>
        <v>0</v>
      </c>
      <c r="EW16" s="43">
        <f t="shared" si="87"/>
        <v>0</v>
      </c>
      <c r="EX16" s="43">
        <f t="shared" si="88"/>
        <v>3.6789297658862878</v>
      </c>
      <c r="EY16" s="43">
        <f t="shared" si="89"/>
        <v>0.33444816053511706</v>
      </c>
      <c r="EZ16" s="63">
        <f t="shared" si="90"/>
        <v>1.3377926421404682</v>
      </c>
      <c r="FB16" s="5">
        <v>391</v>
      </c>
      <c r="FC16" s="2" t="s">
        <v>40</v>
      </c>
      <c r="FD16" s="11" t="s">
        <v>27</v>
      </c>
      <c r="FE16" s="11" t="s">
        <v>45</v>
      </c>
      <c r="FF16" s="14" t="s">
        <v>44</v>
      </c>
      <c r="FG16" s="46" t="s">
        <v>53</v>
      </c>
      <c r="FH16" s="8">
        <f t="shared" si="91"/>
        <v>0.30521815388711238</v>
      </c>
      <c r="FI16" s="8">
        <f t="shared" si="92"/>
        <v>0.21811086599355398</v>
      </c>
      <c r="FJ16" s="8">
        <f t="shared" si="93"/>
        <v>0.21811086599355398</v>
      </c>
      <c r="FK16" s="8">
        <f t="shared" si="94"/>
        <v>0.3594668820988336</v>
      </c>
      <c r="FL16" s="43">
        <f t="shared" si="95"/>
        <v>0.21005573907123887</v>
      </c>
      <c r="FM16" s="43">
        <f t="shared" si="96"/>
        <v>0.38417123699905253</v>
      </c>
      <c r="FN16" s="8">
        <f t="shared" si="97"/>
        <v>0.27469537657716614</v>
      </c>
      <c r="FO16" s="8">
        <f t="shared" si="98"/>
        <v>0.26822175503567758</v>
      </c>
      <c r="FP16" s="8">
        <f t="shared" si="99"/>
        <v>0.15361114789543825</v>
      </c>
      <c r="FQ16" s="43">
        <f t="shared" si="100"/>
        <v>0.29334658872125885</v>
      </c>
      <c r="FR16" s="43">
        <f t="shared" si="101"/>
        <v>0.33328003112971466</v>
      </c>
      <c r="FS16" s="26" t="s">
        <v>112</v>
      </c>
      <c r="FT16" s="42"/>
      <c r="FU16" s="42"/>
      <c r="FV16" s="42"/>
      <c r="FW16" s="47"/>
      <c r="FX16" s="42"/>
    </row>
    <row r="17" spans="1:180">
      <c r="A17" s="5">
        <v>391</v>
      </c>
      <c r="B17" s="2" t="s">
        <v>40</v>
      </c>
      <c r="C17" s="11" t="s">
        <v>27</v>
      </c>
      <c r="D17" s="11" t="s">
        <v>46</v>
      </c>
      <c r="E17" s="14" t="s">
        <v>47</v>
      </c>
      <c r="F17" s="2" t="s">
        <v>54</v>
      </c>
      <c r="G17" s="16"/>
      <c r="H17" s="16"/>
      <c r="I17" s="16">
        <v>39</v>
      </c>
      <c r="J17" s="16"/>
      <c r="K17" s="16"/>
      <c r="L17" s="16"/>
      <c r="M17" s="16">
        <v>6</v>
      </c>
      <c r="N17" s="16">
        <v>13</v>
      </c>
      <c r="O17" s="16">
        <v>3</v>
      </c>
      <c r="P17" s="16"/>
      <c r="Q17" s="15"/>
      <c r="R17" s="7">
        <v>24</v>
      </c>
      <c r="S17" s="16"/>
      <c r="T17" s="16">
        <v>49</v>
      </c>
      <c r="U17" s="16">
        <v>5</v>
      </c>
      <c r="V17" s="16"/>
      <c r="W17" s="16"/>
      <c r="X17" s="16"/>
      <c r="Y17" s="16">
        <v>1</v>
      </c>
      <c r="Z17" s="16"/>
      <c r="AA17" s="16">
        <v>2</v>
      </c>
      <c r="AB17" s="16"/>
      <c r="AC17" s="16">
        <v>10</v>
      </c>
      <c r="AD17" s="16"/>
      <c r="AE17" s="16"/>
      <c r="AF17" s="16">
        <v>8</v>
      </c>
      <c r="AG17" s="16">
        <v>21</v>
      </c>
      <c r="AH17" s="16"/>
      <c r="AI17" s="16"/>
      <c r="AJ17" s="16">
        <v>7</v>
      </c>
      <c r="AK17" s="16"/>
      <c r="AL17" s="16"/>
      <c r="AM17" s="16">
        <v>4</v>
      </c>
      <c r="AN17" s="16">
        <v>27</v>
      </c>
      <c r="AO17" s="16">
        <v>2</v>
      </c>
      <c r="AP17" s="16">
        <v>1</v>
      </c>
      <c r="AQ17" s="16">
        <v>90</v>
      </c>
      <c r="AR17" s="16"/>
      <c r="AS17" s="16"/>
      <c r="AT17" s="16"/>
      <c r="AU17" s="16"/>
      <c r="AV17" s="16"/>
      <c r="AW17" s="7">
        <v>2</v>
      </c>
      <c r="AX17" s="16">
        <v>1</v>
      </c>
      <c r="AY17" s="16">
        <v>5</v>
      </c>
      <c r="AZ17" s="10">
        <f t="shared" si="0"/>
        <v>320</v>
      </c>
      <c r="BB17" s="5">
        <v>391</v>
      </c>
      <c r="BC17" s="2" t="s">
        <v>40</v>
      </c>
      <c r="BD17" s="11" t="s">
        <v>27</v>
      </c>
      <c r="BE17" s="11" t="s">
        <v>46</v>
      </c>
      <c r="BF17" s="14" t="s">
        <v>47</v>
      </c>
      <c r="BG17" s="2" t="s">
        <v>54</v>
      </c>
      <c r="BH17" s="8">
        <f t="shared" si="1"/>
        <v>0</v>
      </c>
      <c r="BI17" s="8">
        <f t="shared" si="2"/>
        <v>0</v>
      </c>
      <c r="BJ17" s="8">
        <f t="shared" si="3"/>
        <v>0.121875</v>
      </c>
      <c r="BK17" s="8">
        <f t="shared" si="4"/>
        <v>0</v>
      </c>
      <c r="BL17" s="8">
        <f t="shared" si="5"/>
        <v>0</v>
      </c>
      <c r="BM17" s="8">
        <f t="shared" si="6"/>
        <v>0</v>
      </c>
      <c r="BN17" s="8">
        <f t="shared" si="7"/>
        <v>1.8749999999999999E-2</v>
      </c>
      <c r="BO17" s="8">
        <f t="shared" si="8"/>
        <v>4.0625000000000001E-2</v>
      </c>
      <c r="BP17" s="8">
        <f t="shared" si="9"/>
        <v>9.3749999999999997E-3</v>
      </c>
      <c r="BQ17" s="8">
        <f t="shared" si="10"/>
        <v>0</v>
      </c>
      <c r="BR17" s="8">
        <f t="shared" si="11"/>
        <v>0</v>
      </c>
      <c r="BS17" s="8">
        <f t="shared" si="12"/>
        <v>7.4999999999999997E-2</v>
      </c>
      <c r="BT17" s="8">
        <f t="shared" si="13"/>
        <v>0</v>
      </c>
      <c r="BU17" s="8">
        <f t="shared" si="14"/>
        <v>0.15312500000000001</v>
      </c>
      <c r="BV17" s="8">
        <f t="shared" si="15"/>
        <v>1.5625E-2</v>
      </c>
      <c r="BW17" s="8">
        <f t="shared" si="16"/>
        <v>0</v>
      </c>
      <c r="BX17" s="8">
        <f t="shared" si="17"/>
        <v>0</v>
      </c>
      <c r="BY17" s="8">
        <f t="shared" si="18"/>
        <v>0</v>
      </c>
      <c r="BZ17" s="8">
        <f t="shared" si="19"/>
        <v>3.1250000000000002E-3</v>
      </c>
      <c r="CA17" s="8">
        <f t="shared" si="20"/>
        <v>0</v>
      </c>
      <c r="CB17" s="8">
        <f t="shared" si="21"/>
        <v>6.2500000000000003E-3</v>
      </c>
      <c r="CC17" s="8">
        <f t="shared" si="22"/>
        <v>0</v>
      </c>
      <c r="CD17" s="8">
        <f t="shared" si="23"/>
        <v>3.125E-2</v>
      </c>
      <c r="CE17" s="8">
        <f t="shared" si="24"/>
        <v>0</v>
      </c>
      <c r="CF17" s="8">
        <f t="shared" si="25"/>
        <v>0</v>
      </c>
      <c r="CG17" s="8">
        <f t="shared" si="26"/>
        <v>2.5000000000000001E-2</v>
      </c>
      <c r="CH17" s="8">
        <f t="shared" si="27"/>
        <v>6.5625000000000003E-2</v>
      </c>
      <c r="CI17" s="8">
        <f t="shared" si="28"/>
        <v>0</v>
      </c>
      <c r="CJ17" s="8">
        <f t="shared" si="29"/>
        <v>0</v>
      </c>
      <c r="CK17" s="8">
        <f t="shared" si="30"/>
        <v>2.1874999999999999E-2</v>
      </c>
      <c r="CL17" s="8">
        <f t="shared" si="31"/>
        <v>0</v>
      </c>
      <c r="CM17" s="8">
        <f t="shared" si="32"/>
        <v>0</v>
      </c>
      <c r="CN17" s="8">
        <f t="shared" si="33"/>
        <v>1.2500000000000001E-2</v>
      </c>
      <c r="CO17" s="8">
        <f t="shared" si="34"/>
        <v>8.4375000000000006E-2</v>
      </c>
      <c r="CP17" s="8">
        <f t="shared" si="35"/>
        <v>6.2500000000000003E-3</v>
      </c>
      <c r="CQ17" s="8">
        <f t="shared" si="36"/>
        <v>3.1250000000000002E-3</v>
      </c>
      <c r="CR17" s="8">
        <f t="shared" si="37"/>
        <v>0.28125</v>
      </c>
      <c r="CS17" s="8">
        <f t="shared" si="38"/>
        <v>0</v>
      </c>
      <c r="CT17" s="8">
        <f t="shared" si="39"/>
        <v>0</v>
      </c>
      <c r="CU17" s="8">
        <f t="shared" si="40"/>
        <v>0</v>
      </c>
      <c r="CV17" s="8">
        <f t="shared" si="41"/>
        <v>0</v>
      </c>
      <c r="CW17" s="8">
        <f t="shared" si="42"/>
        <v>0</v>
      </c>
      <c r="CX17" s="8">
        <f t="shared" si="43"/>
        <v>6.2500000000000003E-3</v>
      </c>
      <c r="CY17" s="8">
        <f t="shared" si="44"/>
        <v>3.1250000000000002E-3</v>
      </c>
      <c r="CZ17" s="60">
        <f t="shared" si="45"/>
        <v>1.5625E-2</v>
      </c>
      <c r="DB17" s="5">
        <v>391</v>
      </c>
      <c r="DC17" s="2" t="s">
        <v>40</v>
      </c>
      <c r="DD17" s="11" t="s">
        <v>27</v>
      </c>
      <c r="DE17" s="11" t="s">
        <v>46</v>
      </c>
      <c r="DF17" s="14" t="s">
        <v>47</v>
      </c>
      <c r="DG17" s="2" t="s">
        <v>54</v>
      </c>
      <c r="DH17" s="43">
        <f t="shared" si="46"/>
        <v>0</v>
      </c>
      <c r="DI17" s="43">
        <f t="shared" si="47"/>
        <v>0</v>
      </c>
      <c r="DJ17" s="43">
        <f t="shared" si="48"/>
        <v>12.1875</v>
      </c>
      <c r="DK17" s="43">
        <f t="shared" si="49"/>
        <v>0</v>
      </c>
      <c r="DL17" s="43">
        <f t="shared" si="50"/>
        <v>0</v>
      </c>
      <c r="DM17" s="43">
        <f t="shared" si="51"/>
        <v>0</v>
      </c>
      <c r="DN17" s="43">
        <f t="shared" si="52"/>
        <v>1.875</v>
      </c>
      <c r="DO17" s="43">
        <f t="shared" si="53"/>
        <v>4.0625</v>
      </c>
      <c r="DP17" s="43">
        <f t="shared" si="54"/>
        <v>0.9375</v>
      </c>
      <c r="DQ17" s="43">
        <f t="shared" si="55"/>
        <v>0</v>
      </c>
      <c r="DR17" s="43">
        <f t="shared" si="56"/>
        <v>0</v>
      </c>
      <c r="DS17" s="43">
        <f t="shared" si="57"/>
        <v>7.5</v>
      </c>
      <c r="DT17" s="43">
        <f t="shared" si="58"/>
        <v>0</v>
      </c>
      <c r="DU17" s="43">
        <f t="shared" si="59"/>
        <v>15.312500000000002</v>
      </c>
      <c r="DV17" s="43">
        <f t="shared" si="60"/>
        <v>1.5625</v>
      </c>
      <c r="DW17" s="43">
        <f t="shared" si="61"/>
        <v>0</v>
      </c>
      <c r="DX17" s="43">
        <f t="shared" si="62"/>
        <v>0</v>
      </c>
      <c r="DY17" s="43">
        <f t="shared" si="63"/>
        <v>0</v>
      </c>
      <c r="DZ17" s="43">
        <f t="shared" si="64"/>
        <v>0.3125</v>
      </c>
      <c r="EA17" s="43">
        <f t="shared" si="65"/>
        <v>0</v>
      </c>
      <c r="EB17" s="43">
        <f t="shared" si="66"/>
        <v>0.625</v>
      </c>
      <c r="EC17" s="43">
        <f t="shared" si="67"/>
        <v>0</v>
      </c>
      <c r="ED17" s="43">
        <f t="shared" si="68"/>
        <v>3.125</v>
      </c>
      <c r="EE17" s="43">
        <f t="shared" si="69"/>
        <v>0</v>
      </c>
      <c r="EF17" s="43">
        <f t="shared" si="70"/>
        <v>0</v>
      </c>
      <c r="EG17" s="43">
        <f t="shared" si="71"/>
        <v>2.5</v>
      </c>
      <c r="EH17" s="43">
        <f t="shared" si="72"/>
        <v>6.5625</v>
      </c>
      <c r="EI17" s="43">
        <f t="shared" si="73"/>
        <v>0</v>
      </c>
      <c r="EJ17" s="43">
        <f t="shared" si="74"/>
        <v>0</v>
      </c>
      <c r="EK17" s="43">
        <f t="shared" si="75"/>
        <v>2.1875</v>
      </c>
      <c r="EL17" s="43">
        <f t="shared" si="76"/>
        <v>0</v>
      </c>
      <c r="EM17" s="43">
        <f t="shared" si="77"/>
        <v>0</v>
      </c>
      <c r="EN17" s="43">
        <f t="shared" si="78"/>
        <v>1.25</v>
      </c>
      <c r="EO17" s="43">
        <f t="shared" si="79"/>
        <v>8.4375</v>
      </c>
      <c r="EP17" s="43">
        <f t="shared" si="80"/>
        <v>0.625</v>
      </c>
      <c r="EQ17" s="43">
        <f t="shared" si="81"/>
        <v>0.3125</v>
      </c>
      <c r="ER17" s="43">
        <f t="shared" si="82"/>
        <v>28.125</v>
      </c>
      <c r="ES17" s="43">
        <f t="shared" si="83"/>
        <v>0</v>
      </c>
      <c r="ET17" s="43">
        <f t="shared" si="84"/>
        <v>0</v>
      </c>
      <c r="EU17" s="43">
        <f t="shared" si="85"/>
        <v>0</v>
      </c>
      <c r="EV17" s="43">
        <f t="shared" si="86"/>
        <v>0</v>
      </c>
      <c r="EW17" s="43">
        <f t="shared" si="87"/>
        <v>0</v>
      </c>
      <c r="EX17" s="43">
        <f t="shared" si="88"/>
        <v>0.625</v>
      </c>
      <c r="EY17" s="43">
        <f t="shared" si="89"/>
        <v>0.3125</v>
      </c>
      <c r="EZ17" s="63">
        <f t="shared" si="90"/>
        <v>1.5625</v>
      </c>
      <c r="FB17" s="5">
        <v>391</v>
      </c>
      <c r="FC17" s="2" t="s">
        <v>40</v>
      </c>
      <c r="FD17" s="11" t="s">
        <v>27</v>
      </c>
      <c r="FE17" s="11" t="s">
        <v>46</v>
      </c>
      <c r="FF17" s="14" t="s">
        <v>47</v>
      </c>
      <c r="FG17" s="46" t="s">
        <v>54</v>
      </c>
      <c r="FH17" s="8">
        <f t="shared" si="91"/>
        <v>0.35661691096521042</v>
      </c>
      <c r="FI17" s="8">
        <f t="shared" si="92"/>
        <v>0.2029467177984754</v>
      </c>
      <c r="FJ17" s="8">
        <f t="shared" si="93"/>
        <v>0.27740551649003575</v>
      </c>
      <c r="FK17" s="8">
        <f t="shared" si="94"/>
        <v>0.40205673538721093</v>
      </c>
      <c r="FL17" s="43">
        <f t="shared" si="95"/>
        <v>0.12532783116806537</v>
      </c>
      <c r="FM17" s="43">
        <f t="shared" si="96"/>
        <v>7.9139524962410598E-2</v>
      </c>
      <c r="FN17" s="8">
        <f t="shared" si="97"/>
        <v>0.15878021464576067</v>
      </c>
      <c r="FO17" s="8">
        <f t="shared" si="98"/>
        <v>0.25906179725326911</v>
      </c>
      <c r="FP17" s="8">
        <f t="shared" si="99"/>
        <v>0.14844659876598459</v>
      </c>
      <c r="FQ17" s="43">
        <f t="shared" si="100"/>
        <v>0.29472189870111215</v>
      </c>
      <c r="FR17" s="43">
        <f t="shared" si="101"/>
        <v>0.55898986602498546</v>
      </c>
      <c r="FS17" s="29">
        <v>2</v>
      </c>
      <c r="FT17" s="42"/>
      <c r="FU17" s="42"/>
      <c r="FV17" s="42"/>
      <c r="FW17" s="42"/>
      <c r="FX17" s="42"/>
    </row>
    <row r="18" spans="1:180">
      <c r="A18" s="5">
        <v>391</v>
      </c>
      <c r="B18" s="2" t="s">
        <v>40</v>
      </c>
      <c r="C18" s="11" t="s">
        <v>27</v>
      </c>
      <c r="D18" s="11" t="s">
        <v>48</v>
      </c>
      <c r="E18" s="14" t="s">
        <v>29</v>
      </c>
      <c r="F18" s="2" t="s">
        <v>55</v>
      </c>
      <c r="G18" s="16">
        <v>2</v>
      </c>
      <c r="H18" s="16"/>
      <c r="I18" s="16">
        <v>43</v>
      </c>
      <c r="J18" s="16">
        <v>2</v>
      </c>
      <c r="K18" s="16"/>
      <c r="L18" s="16"/>
      <c r="M18" s="16">
        <v>8</v>
      </c>
      <c r="N18" s="16">
        <v>10</v>
      </c>
      <c r="O18" s="16"/>
      <c r="P18" s="16"/>
      <c r="Q18" s="15"/>
      <c r="R18" s="7">
        <v>15</v>
      </c>
      <c r="S18" s="16"/>
      <c r="T18" s="16">
        <v>85</v>
      </c>
      <c r="U18" s="16">
        <v>9</v>
      </c>
      <c r="V18" s="16"/>
      <c r="W18" s="16"/>
      <c r="X18" s="16"/>
      <c r="Y18" s="16">
        <v>2</v>
      </c>
      <c r="Z18" s="16"/>
      <c r="AA18" s="16"/>
      <c r="AB18" s="16"/>
      <c r="AC18" s="16">
        <v>11</v>
      </c>
      <c r="AD18" s="16"/>
      <c r="AE18" s="16"/>
      <c r="AF18" s="16">
        <v>9</v>
      </c>
      <c r="AG18" s="16">
        <v>29</v>
      </c>
      <c r="AH18" s="16"/>
      <c r="AI18" s="16"/>
      <c r="AJ18" s="16">
        <v>11</v>
      </c>
      <c r="AK18" s="16"/>
      <c r="AL18" s="16"/>
      <c r="AM18" s="16">
        <v>1</v>
      </c>
      <c r="AN18" s="16">
        <v>30</v>
      </c>
      <c r="AO18" s="16">
        <v>6</v>
      </c>
      <c r="AP18" s="16"/>
      <c r="AQ18" s="16">
        <v>17</v>
      </c>
      <c r="AR18" s="16"/>
      <c r="AS18" s="16"/>
      <c r="AT18" s="16">
        <v>2</v>
      </c>
      <c r="AU18" s="16"/>
      <c r="AV18" s="16"/>
      <c r="AW18" s="7">
        <v>0</v>
      </c>
      <c r="AX18" s="16"/>
      <c r="AY18" s="16">
        <v>12</v>
      </c>
      <c r="AZ18" s="10">
        <f t="shared" si="0"/>
        <v>304</v>
      </c>
      <c r="BB18" s="5">
        <v>391</v>
      </c>
      <c r="BC18" s="2" t="s">
        <v>40</v>
      </c>
      <c r="BD18" s="11" t="s">
        <v>27</v>
      </c>
      <c r="BE18" s="11" t="s">
        <v>48</v>
      </c>
      <c r="BF18" s="14" t="s">
        <v>29</v>
      </c>
      <c r="BG18" s="2" t="s">
        <v>55</v>
      </c>
      <c r="BH18" s="8">
        <f t="shared" si="1"/>
        <v>6.5789473684210523E-3</v>
      </c>
      <c r="BI18" s="8">
        <f t="shared" si="2"/>
        <v>0</v>
      </c>
      <c r="BJ18" s="8">
        <f t="shared" si="3"/>
        <v>0.14144736842105263</v>
      </c>
      <c r="BK18" s="8">
        <f t="shared" si="4"/>
        <v>6.5789473684210523E-3</v>
      </c>
      <c r="BL18" s="8">
        <f t="shared" si="5"/>
        <v>0</v>
      </c>
      <c r="BM18" s="8">
        <f t="shared" si="6"/>
        <v>0</v>
      </c>
      <c r="BN18" s="8">
        <f t="shared" si="7"/>
        <v>2.6315789473684209E-2</v>
      </c>
      <c r="BO18" s="8">
        <f t="shared" si="8"/>
        <v>3.2894736842105261E-2</v>
      </c>
      <c r="BP18" s="8">
        <f t="shared" si="9"/>
        <v>0</v>
      </c>
      <c r="BQ18" s="8">
        <f t="shared" si="10"/>
        <v>0</v>
      </c>
      <c r="BR18" s="8">
        <f t="shared" si="11"/>
        <v>0</v>
      </c>
      <c r="BS18" s="8">
        <f t="shared" si="12"/>
        <v>4.9342105263157895E-2</v>
      </c>
      <c r="BT18" s="8">
        <f t="shared" si="13"/>
        <v>0</v>
      </c>
      <c r="BU18" s="8">
        <f t="shared" si="14"/>
        <v>0.27960526315789475</v>
      </c>
      <c r="BV18" s="8">
        <f t="shared" si="15"/>
        <v>2.9605263157894735E-2</v>
      </c>
      <c r="BW18" s="8">
        <f t="shared" si="16"/>
        <v>0</v>
      </c>
      <c r="BX18" s="8">
        <f t="shared" si="17"/>
        <v>0</v>
      </c>
      <c r="BY18" s="8">
        <f t="shared" si="18"/>
        <v>0</v>
      </c>
      <c r="BZ18" s="8">
        <f t="shared" si="19"/>
        <v>6.5789473684210523E-3</v>
      </c>
      <c r="CA18" s="8">
        <f t="shared" si="20"/>
        <v>0</v>
      </c>
      <c r="CB18" s="8">
        <f t="shared" si="21"/>
        <v>0</v>
      </c>
      <c r="CC18" s="8">
        <f t="shared" si="22"/>
        <v>0</v>
      </c>
      <c r="CD18" s="8">
        <f t="shared" si="23"/>
        <v>3.6184210526315791E-2</v>
      </c>
      <c r="CE18" s="8">
        <f t="shared" si="24"/>
        <v>0</v>
      </c>
      <c r="CF18" s="8">
        <f t="shared" si="25"/>
        <v>0</v>
      </c>
      <c r="CG18" s="8">
        <f t="shared" si="26"/>
        <v>2.9605263157894735E-2</v>
      </c>
      <c r="CH18" s="8">
        <f t="shared" si="27"/>
        <v>9.5394736842105268E-2</v>
      </c>
      <c r="CI18" s="8">
        <f t="shared" si="28"/>
        <v>0</v>
      </c>
      <c r="CJ18" s="8">
        <f t="shared" si="29"/>
        <v>0</v>
      </c>
      <c r="CK18" s="8">
        <f t="shared" si="30"/>
        <v>3.6184210526315791E-2</v>
      </c>
      <c r="CL18" s="8">
        <f t="shared" si="31"/>
        <v>0</v>
      </c>
      <c r="CM18" s="8">
        <f t="shared" si="32"/>
        <v>0</v>
      </c>
      <c r="CN18" s="8">
        <f t="shared" si="33"/>
        <v>3.2894736842105261E-3</v>
      </c>
      <c r="CO18" s="8">
        <f t="shared" si="34"/>
        <v>9.8684210526315791E-2</v>
      </c>
      <c r="CP18" s="8">
        <f t="shared" si="35"/>
        <v>1.9736842105263157E-2</v>
      </c>
      <c r="CQ18" s="8">
        <f t="shared" si="36"/>
        <v>0</v>
      </c>
      <c r="CR18" s="8">
        <f t="shared" si="37"/>
        <v>5.5921052631578948E-2</v>
      </c>
      <c r="CS18" s="8">
        <f t="shared" si="38"/>
        <v>0</v>
      </c>
      <c r="CT18" s="8">
        <f t="shared" si="39"/>
        <v>0</v>
      </c>
      <c r="CU18" s="8">
        <f t="shared" si="40"/>
        <v>6.5789473684210523E-3</v>
      </c>
      <c r="CV18" s="8">
        <f t="shared" si="41"/>
        <v>0</v>
      </c>
      <c r="CW18" s="8">
        <f t="shared" si="42"/>
        <v>0</v>
      </c>
      <c r="CX18" s="8">
        <f t="shared" si="43"/>
        <v>0</v>
      </c>
      <c r="CY18" s="8">
        <f t="shared" si="44"/>
        <v>0</v>
      </c>
      <c r="CZ18" s="60">
        <f t="shared" si="45"/>
        <v>3.9473684210526314E-2</v>
      </c>
      <c r="DB18" s="5">
        <v>391</v>
      </c>
      <c r="DC18" s="2" t="s">
        <v>40</v>
      </c>
      <c r="DD18" s="11" t="s">
        <v>27</v>
      </c>
      <c r="DE18" s="11" t="s">
        <v>48</v>
      </c>
      <c r="DF18" s="14" t="s">
        <v>29</v>
      </c>
      <c r="DG18" s="2" t="s">
        <v>55</v>
      </c>
      <c r="DH18" s="43">
        <f t="shared" si="46"/>
        <v>0.6578947368421052</v>
      </c>
      <c r="DI18" s="43">
        <f t="shared" si="47"/>
        <v>0</v>
      </c>
      <c r="DJ18" s="43">
        <f t="shared" si="48"/>
        <v>14.144736842105262</v>
      </c>
      <c r="DK18" s="43">
        <f t="shared" si="49"/>
        <v>0.6578947368421052</v>
      </c>
      <c r="DL18" s="43">
        <f t="shared" si="50"/>
        <v>0</v>
      </c>
      <c r="DM18" s="43">
        <f t="shared" si="51"/>
        <v>0</v>
      </c>
      <c r="DN18" s="43">
        <f t="shared" si="52"/>
        <v>2.6315789473684208</v>
      </c>
      <c r="DO18" s="43">
        <f t="shared" si="53"/>
        <v>3.2894736842105261</v>
      </c>
      <c r="DP18" s="43">
        <f t="shared" si="54"/>
        <v>0</v>
      </c>
      <c r="DQ18" s="43">
        <f t="shared" si="55"/>
        <v>0</v>
      </c>
      <c r="DR18" s="43">
        <f t="shared" si="56"/>
        <v>0</v>
      </c>
      <c r="DS18" s="43">
        <f t="shared" si="57"/>
        <v>4.9342105263157894</v>
      </c>
      <c r="DT18" s="43">
        <f t="shared" si="58"/>
        <v>0</v>
      </c>
      <c r="DU18" s="43">
        <f t="shared" si="59"/>
        <v>27.960526315789476</v>
      </c>
      <c r="DV18" s="43">
        <f t="shared" si="60"/>
        <v>2.9605263157894735</v>
      </c>
      <c r="DW18" s="43">
        <f t="shared" si="61"/>
        <v>0</v>
      </c>
      <c r="DX18" s="43">
        <f t="shared" si="62"/>
        <v>0</v>
      </c>
      <c r="DY18" s="43">
        <f t="shared" si="63"/>
        <v>0</v>
      </c>
      <c r="DZ18" s="43">
        <f t="shared" si="64"/>
        <v>0.6578947368421052</v>
      </c>
      <c r="EA18" s="43">
        <f t="shared" si="65"/>
        <v>0</v>
      </c>
      <c r="EB18" s="43">
        <f t="shared" si="66"/>
        <v>0</v>
      </c>
      <c r="EC18" s="43">
        <f t="shared" si="67"/>
        <v>0</v>
      </c>
      <c r="ED18" s="43">
        <f t="shared" si="68"/>
        <v>3.6184210526315792</v>
      </c>
      <c r="EE18" s="43">
        <f t="shared" si="69"/>
        <v>0</v>
      </c>
      <c r="EF18" s="43">
        <f t="shared" si="70"/>
        <v>0</v>
      </c>
      <c r="EG18" s="43">
        <f t="shared" si="71"/>
        <v>2.9605263157894735</v>
      </c>
      <c r="EH18" s="43">
        <f t="shared" si="72"/>
        <v>9.5394736842105274</v>
      </c>
      <c r="EI18" s="43">
        <f t="shared" si="73"/>
        <v>0</v>
      </c>
      <c r="EJ18" s="43">
        <f t="shared" si="74"/>
        <v>0</v>
      </c>
      <c r="EK18" s="43">
        <f t="shared" si="75"/>
        <v>3.6184210526315792</v>
      </c>
      <c r="EL18" s="43">
        <f t="shared" si="76"/>
        <v>0</v>
      </c>
      <c r="EM18" s="43">
        <f t="shared" si="77"/>
        <v>0</v>
      </c>
      <c r="EN18" s="43">
        <f t="shared" si="78"/>
        <v>0.3289473684210526</v>
      </c>
      <c r="EO18" s="43">
        <f t="shared" si="79"/>
        <v>9.8684210526315788</v>
      </c>
      <c r="EP18" s="43">
        <f t="shared" si="80"/>
        <v>1.9736842105263157</v>
      </c>
      <c r="EQ18" s="43">
        <f t="shared" si="81"/>
        <v>0</v>
      </c>
      <c r="ER18" s="43">
        <f t="shared" si="82"/>
        <v>5.5921052631578947</v>
      </c>
      <c r="ES18" s="43">
        <f t="shared" si="83"/>
        <v>0</v>
      </c>
      <c r="ET18" s="43">
        <f t="shared" si="84"/>
        <v>0</v>
      </c>
      <c r="EU18" s="43">
        <f t="shared" si="85"/>
        <v>0.6578947368421052</v>
      </c>
      <c r="EV18" s="43">
        <f t="shared" si="86"/>
        <v>0</v>
      </c>
      <c r="EW18" s="43">
        <f t="shared" si="87"/>
        <v>0</v>
      </c>
      <c r="EX18" s="43">
        <f t="shared" si="88"/>
        <v>0</v>
      </c>
      <c r="EY18" s="43">
        <f t="shared" si="89"/>
        <v>0</v>
      </c>
      <c r="EZ18" s="63">
        <f t="shared" si="90"/>
        <v>3.9473684210526314</v>
      </c>
      <c r="FB18" s="5">
        <v>391</v>
      </c>
      <c r="FC18" s="2" t="s">
        <v>40</v>
      </c>
      <c r="FD18" s="11" t="s">
        <v>27</v>
      </c>
      <c r="FE18" s="11" t="s">
        <v>48</v>
      </c>
      <c r="FF18" s="14" t="s">
        <v>29</v>
      </c>
      <c r="FG18" s="46" t="s">
        <v>55</v>
      </c>
      <c r="FH18" s="8">
        <f t="shared" si="91"/>
        <v>0.38557813961361515</v>
      </c>
      <c r="FI18" s="8">
        <f t="shared" si="92"/>
        <v>0.18237842423663875</v>
      </c>
      <c r="FJ18" s="8">
        <f t="shared" si="93"/>
        <v>0.22399935644769156</v>
      </c>
      <c r="FK18" s="8">
        <f t="shared" si="94"/>
        <v>0.5571591575145054</v>
      </c>
      <c r="FL18" s="43">
        <f t="shared" si="95"/>
        <v>0.17292230351776988</v>
      </c>
      <c r="FM18" s="43">
        <f t="shared" si="96"/>
        <v>0</v>
      </c>
      <c r="FN18" s="8">
        <f t="shared" si="97"/>
        <v>0.17292230351776988</v>
      </c>
      <c r="FO18" s="8">
        <f t="shared" si="98"/>
        <v>0.31399459993389794</v>
      </c>
      <c r="FP18" s="8">
        <f t="shared" si="99"/>
        <v>0.19138773828991923</v>
      </c>
      <c r="FQ18" s="43">
        <f t="shared" si="100"/>
        <v>0.31955111481168236</v>
      </c>
      <c r="FR18" s="43">
        <f t="shared" si="101"/>
        <v>0.23873770852421444</v>
      </c>
      <c r="FS18" s="29">
        <v>2</v>
      </c>
      <c r="FT18" s="42"/>
      <c r="FU18" s="42"/>
      <c r="FV18" s="42"/>
      <c r="FW18" s="42"/>
      <c r="FX18" s="42"/>
    </row>
    <row r="19" spans="1:180">
      <c r="A19" s="5">
        <v>391</v>
      </c>
      <c r="B19" s="2" t="s">
        <v>40</v>
      </c>
      <c r="C19" s="11" t="s">
        <v>41</v>
      </c>
      <c r="D19" s="11" t="s">
        <v>28</v>
      </c>
      <c r="E19" s="14" t="s">
        <v>43</v>
      </c>
      <c r="F19" s="2" t="s">
        <v>56</v>
      </c>
      <c r="G19" s="16"/>
      <c r="H19" s="16"/>
      <c r="I19" s="16">
        <v>26</v>
      </c>
      <c r="J19" s="16">
        <v>3</v>
      </c>
      <c r="K19" s="16"/>
      <c r="L19" s="16"/>
      <c r="M19" s="16">
        <v>14</v>
      </c>
      <c r="N19" s="16">
        <v>20</v>
      </c>
      <c r="O19" s="16"/>
      <c r="P19" s="16"/>
      <c r="Q19" s="15"/>
      <c r="R19" s="7">
        <v>19</v>
      </c>
      <c r="S19" s="16"/>
      <c r="T19" s="16">
        <v>45</v>
      </c>
      <c r="U19" s="16">
        <v>4</v>
      </c>
      <c r="V19" s="16"/>
      <c r="W19" s="16"/>
      <c r="X19" s="16">
        <v>1</v>
      </c>
      <c r="Y19" s="16">
        <v>3</v>
      </c>
      <c r="Z19" s="16"/>
      <c r="AA19" s="16">
        <v>16</v>
      </c>
      <c r="AB19" s="16"/>
      <c r="AC19" s="16">
        <v>9</v>
      </c>
      <c r="AD19" s="16"/>
      <c r="AE19" s="16"/>
      <c r="AF19" s="16">
        <v>11</v>
      </c>
      <c r="AG19" s="16">
        <v>37</v>
      </c>
      <c r="AH19" s="16"/>
      <c r="AI19" s="16"/>
      <c r="AJ19" s="16">
        <v>4</v>
      </c>
      <c r="AK19" s="16"/>
      <c r="AL19" s="16"/>
      <c r="AM19" s="16">
        <v>1</v>
      </c>
      <c r="AN19" s="16">
        <v>39</v>
      </c>
      <c r="AO19" s="16">
        <v>8</v>
      </c>
      <c r="AP19" s="16">
        <v>1</v>
      </c>
      <c r="AQ19" s="16">
        <v>21</v>
      </c>
      <c r="AR19" s="16"/>
      <c r="AS19" s="16"/>
      <c r="AT19" s="16"/>
      <c r="AU19" s="16">
        <v>1</v>
      </c>
      <c r="AV19" s="16"/>
      <c r="AW19" s="7">
        <v>7</v>
      </c>
      <c r="AX19" s="16"/>
      <c r="AY19" s="16">
        <v>7</v>
      </c>
      <c r="AZ19" s="10">
        <f t="shared" si="0"/>
        <v>297</v>
      </c>
      <c r="BB19" s="5">
        <v>391</v>
      </c>
      <c r="BC19" s="2" t="s">
        <v>40</v>
      </c>
      <c r="BD19" s="11" t="s">
        <v>41</v>
      </c>
      <c r="BE19" s="11" t="s">
        <v>28</v>
      </c>
      <c r="BF19" s="14" t="s">
        <v>43</v>
      </c>
      <c r="BG19" s="2" t="s">
        <v>56</v>
      </c>
      <c r="BH19" s="8">
        <f t="shared" si="1"/>
        <v>0</v>
      </c>
      <c r="BI19" s="8">
        <f t="shared" si="2"/>
        <v>0</v>
      </c>
      <c r="BJ19" s="8">
        <f t="shared" si="3"/>
        <v>8.7542087542087546E-2</v>
      </c>
      <c r="BK19" s="8">
        <f t="shared" si="4"/>
        <v>1.0101010101010102E-2</v>
      </c>
      <c r="BL19" s="8">
        <f t="shared" si="5"/>
        <v>0</v>
      </c>
      <c r="BM19" s="8">
        <f t="shared" si="6"/>
        <v>0</v>
      </c>
      <c r="BN19" s="8">
        <f t="shared" si="7"/>
        <v>4.7138047138047139E-2</v>
      </c>
      <c r="BO19" s="8">
        <f t="shared" si="8"/>
        <v>6.7340067340067339E-2</v>
      </c>
      <c r="BP19" s="8">
        <f t="shared" si="9"/>
        <v>0</v>
      </c>
      <c r="BQ19" s="8">
        <f t="shared" si="10"/>
        <v>0</v>
      </c>
      <c r="BR19" s="8">
        <f t="shared" si="11"/>
        <v>0</v>
      </c>
      <c r="BS19" s="8">
        <f t="shared" si="12"/>
        <v>6.3973063973063973E-2</v>
      </c>
      <c r="BT19" s="8">
        <f t="shared" si="13"/>
        <v>0</v>
      </c>
      <c r="BU19" s="8">
        <f t="shared" si="14"/>
        <v>0.15151515151515152</v>
      </c>
      <c r="BV19" s="8">
        <f t="shared" si="15"/>
        <v>1.3468013468013467E-2</v>
      </c>
      <c r="BW19" s="8">
        <f t="shared" si="16"/>
        <v>0</v>
      </c>
      <c r="BX19" s="8">
        <f t="shared" si="17"/>
        <v>0</v>
      </c>
      <c r="BY19" s="8">
        <f t="shared" si="18"/>
        <v>3.3670033670033669E-3</v>
      </c>
      <c r="BZ19" s="8">
        <f t="shared" si="19"/>
        <v>1.0101010101010102E-2</v>
      </c>
      <c r="CA19" s="8">
        <f t="shared" si="20"/>
        <v>0</v>
      </c>
      <c r="CB19" s="8">
        <f t="shared" si="21"/>
        <v>5.387205387205387E-2</v>
      </c>
      <c r="CC19" s="8">
        <f t="shared" si="22"/>
        <v>0</v>
      </c>
      <c r="CD19" s="8">
        <f t="shared" si="23"/>
        <v>3.0303030303030304E-2</v>
      </c>
      <c r="CE19" s="8">
        <f t="shared" si="24"/>
        <v>0</v>
      </c>
      <c r="CF19" s="8">
        <f t="shared" si="25"/>
        <v>0</v>
      </c>
      <c r="CG19" s="8">
        <f t="shared" si="26"/>
        <v>3.7037037037037035E-2</v>
      </c>
      <c r="CH19" s="8">
        <f t="shared" si="27"/>
        <v>0.12457912457912458</v>
      </c>
      <c r="CI19" s="8">
        <f t="shared" si="28"/>
        <v>0</v>
      </c>
      <c r="CJ19" s="8">
        <f t="shared" si="29"/>
        <v>0</v>
      </c>
      <c r="CK19" s="8">
        <f t="shared" si="30"/>
        <v>1.3468013468013467E-2</v>
      </c>
      <c r="CL19" s="8">
        <f t="shared" si="31"/>
        <v>0</v>
      </c>
      <c r="CM19" s="8">
        <f t="shared" si="32"/>
        <v>0</v>
      </c>
      <c r="CN19" s="8">
        <f t="shared" si="33"/>
        <v>3.3670033670033669E-3</v>
      </c>
      <c r="CO19" s="8">
        <f t="shared" si="34"/>
        <v>0.13131313131313133</v>
      </c>
      <c r="CP19" s="8">
        <f t="shared" si="35"/>
        <v>2.6936026936026935E-2</v>
      </c>
      <c r="CQ19" s="8">
        <f t="shared" si="36"/>
        <v>3.3670033670033669E-3</v>
      </c>
      <c r="CR19" s="8">
        <f t="shared" si="37"/>
        <v>7.0707070707070704E-2</v>
      </c>
      <c r="CS19" s="8">
        <f t="shared" si="38"/>
        <v>0</v>
      </c>
      <c r="CT19" s="8">
        <f t="shared" si="39"/>
        <v>0</v>
      </c>
      <c r="CU19" s="8">
        <f t="shared" si="40"/>
        <v>0</v>
      </c>
      <c r="CV19" s="8">
        <f t="shared" si="41"/>
        <v>3.3670033670033669E-3</v>
      </c>
      <c r="CW19" s="8">
        <f t="shared" si="42"/>
        <v>0</v>
      </c>
      <c r="CX19" s="8">
        <f t="shared" si="43"/>
        <v>2.3569023569023569E-2</v>
      </c>
      <c r="CY19" s="8">
        <f t="shared" si="44"/>
        <v>0</v>
      </c>
      <c r="CZ19" s="60">
        <f t="shared" si="45"/>
        <v>2.3569023569023569E-2</v>
      </c>
      <c r="DB19" s="5">
        <v>391</v>
      </c>
      <c r="DC19" s="2" t="s">
        <v>40</v>
      </c>
      <c r="DD19" s="11" t="s">
        <v>41</v>
      </c>
      <c r="DE19" s="11" t="s">
        <v>28</v>
      </c>
      <c r="DF19" s="14" t="s">
        <v>43</v>
      </c>
      <c r="DG19" s="2" t="s">
        <v>56</v>
      </c>
      <c r="DH19" s="43">
        <f t="shared" si="46"/>
        <v>0</v>
      </c>
      <c r="DI19" s="43">
        <f t="shared" si="47"/>
        <v>0</v>
      </c>
      <c r="DJ19" s="43">
        <f t="shared" si="48"/>
        <v>8.7542087542087543</v>
      </c>
      <c r="DK19" s="43">
        <f t="shared" si="49"/>
        <v>1.0101010101010102</v>
      </c>
      <c r="DL19" s="43">
        <f t="shared" si="50"/>
        <v>0</v>
      </c>
      <c r="DM19" s="43">
        <f t="shared" si="51"/>
        <v>0</v>
      </c>
      <c r="DN19" s="43">
        <f t="shared" si="52"/>
        <v>4.7138047138047137</v>
      </c>
      <c r="DO19" s="43">
        <f t="shared" si="53"/>
        <v>6.7340067340067336</v>
      </c>
      <c r="DP19" s="43">
        <f t="shared" si="54"/>
        <v>0</v>
      </c>
      <c r="DQ19" s="43">
        <f t="shared" si="55"/>
        <v>0</v>
      </c>
      <c r="DR19" s="43">
        <f t="shared" si="56"/>
        <v>0</v>
      </c>
      <c r="DS19" s="43">
        <f t="shared" si="57"/>
        <v>6.3973063973063971</v>
      </c>
      <c r="DT19" s="43">
        <f t="shared" si="58"/>
        <v>0</v>
      </c>
      <c r="DU19" s="43">
        <f t="shared" si="59"/>
        <v>15.151515151515152</v>
      </c>
      <c r="DV19" s="43">
        <f t="shared" si="60"/>
        <v>1.3468013468013467</v>
      </c>
      <c r="DW19" s="43">
        <f t="shared" si="61"/>
        <v>0</v>
      </c>
      <c r="DX19" s="43">
        <f t="shared" si="62"/>
        <v>0</v>
      </c>
      <c r="DY19" s="43">
        <f t="shared" si="63"/>
        <v>0.33670033670033667</v>
      </c>
      <c r="DZ19" s="43">
        <f t="shared" si="64"/>
        <v>1.0101010101010102</v>
      </c>
      <c r="EA19" s="43">
        <f t="shared" si="65"/>
        <v>0</v>
      </c>
      <c r="EB19" s="43">
        <f t="shared" si="66"/>
        <v>5.3872053872053867</v>
      </c>
      <c r="EC19" s="43">
        <f t="shared" si="67"/>
        <v>0</v>
      </c>
      <c r="ED19" s="43">
        <f t="shared" si="68"/>
        <v>3.0303030303030303</v>
      </c>
      <c r="EE19" s="43">
        <f t="shared" si="69"/>
        <v>0</v>
      </c>
      <c r="EF19" s="43">
        <f t="shared" si="70"/>
        <v>0</v>
      </c>
      <c r="EG19" s="43">
        <f t="shared" si="71"/>
        <v>3.7037037037037033</v>
      </c>
      <c r="EH19" s="43">
        <f t="shared" si="72"/>
        <v>12.457912457912458</v>
      </c>
      <c r="EI19" s="43">
        <f t="shared" si="73"/>
        <v>0</v>
      </c>
      <c r="EJ19" s="43">
        <f t="shared" si="74"/>
        <v>0</v>
      </c>
      <c r="EK19" s="43">
        <f t="shared" si="75"/>
        <v>1.3468013468013467</v>
      </c>
      <c r="EL19" s="43">
        <f t="shared" si="76"/>
        <v>0</v>
      </c>
      <c r="EM19" s="43">
        <f t="shared" si="77"/>
        <v>0</v>
      </c>
      <c r="EN19" s="43">
        <f t="shared" si="78"/>
        <v>0.33670033670033667</v>
      </c>
      <c r="EO19" s="43">
        <f t="shared" si="79"/>
        <v>13.131313131313133</v>
      </c>
      <c r="EP19" s="43">
        <f t="shared" si="80"/>
        <v>2.6936026936026933</v>
      </c>
      <c r="EQ19" s="43">
        <f t="shared" si="81"/>
        <v>0.33670033670033667</v>
      </c>
      <c r="ER19" s="43">
        <f t="shared" si="82"/>
        <v>7.0707070707070701</v>
      </c>
      <c r="ES19" s="43">
        <f t="shared" si="83"/>
        <v>0</v>
      </c>
      <c r="ET19" s="43">
        <f t="shared" si="84"/>
        <v>0</v>
      </c>
      <c r="EU19" s="43">
        <f t="shared" si="85"/>
        <v>0</v>
      </c>
      <c r="EV19" s="43">
        <f t="shared" si="86"/>
        <v>0.33670033670033667</v>
      </c>
      <c r="EW19" s="43">
        <f t="shared" si="87"/>
        <v>0</v>
      </c>
      <c r="EX19" s="43">
        <f t="shared" si="88"/>
        <v>2.3569023569023568</v>
      </c>
      <c r="EY19" s="43">
        <f t="shared" si="89"/>
        <v>0</v>
      </c>
      <c r="EZ19" s="63">
        <f t="shared" si="90"/>
        <v>2.3569023569023568</v>
      </c>
      <c r="FB19" s="5">
        <v>391</v>
      </c>
      <c r="FC19" s="2" t="s">
        <v>40</v>
      </c>
      <c r="FD19" s="11" t="s">
        <v>41</v>
      </c>
      <c r="FE19" s="11" t="s">
        <v>28</v>
      </c>
      <c r="FF19" s="14" t="s">
        <v>43</v>
      </c>
      <c r="FG19" s="46" t="s">
        <v>56</v>
      </c>
      <c r="FH19" s="8">
        <f t="shared" si="91"/>
        <v>0.30037152906816228</v>
      </c>
      <c r="FI19" s="8">
        <f t="shared" si="92"/>
        <v>0.26250406640931156</v>
      </c>
      <c r="FJ19" s="8">
        <f t="shared" si="93"/>
        <v>0.25570646947793912</v>
      </c>
      <c r="FK19" s="8">
        <f t="shared" si="94"/>
        <v>0.39981666395021725</v>
      </c>
      <c r="FL19" s="43">
        <f t="shared" si="95"/>
        <v>0.11631385998703291</v>
      </c>
      <c r="FM19" s="43">
        <f t="shared" si="96"/>
        <v>0.23423972636240442</v>
      </c>
      <c r="FN19" s="8">
        <f t="shared" si="97"/>
        <v>0.19365830044432666</v>
      </c>
      <c r="FO19" s="8">
        <f t="shared" si="98"/>
        <v>0.36073036015044119</v>
      </c>
      <c r="FP19" s="8">
        <f t="shared" si="99"/>
        <v>0.11631385998703291</v>
      </c>
      <c r="FQ19" s="43">
        <f t="shared" si="100"/>
        <v>0.37081111505098613</v>
      </c>
      <c r="FR19" s="43">
        <f t="shared" si="101"/>
        <v>0.26914572257372371</v>
      </c>
      <c r="FS19" s="26" t="s">
        <v>112</v>
      </c>
      <c r="FT19" s="42"/>
      <c r="FU19" s="42"/>
      <c r="FV19" s="42"/>
      <c r="FW19" s="42"/>
      <c r="FX19" s="42"/>
    </row>
    <row r="20" spans="1:180">
      <c r="A20" s="5">
        <v>391</v>
      </c>
      <c r="B20" s="2" t="s">
        <v>40</v>
      </c>
      <c r="C20" s="11" t="s">
        <v>41</v>
      </c>
      <c r="D20" s="11" t="s">
        <v>30</v>
      </c>
      <c r="E20" s="14" t="s">
        <v>34</v>
      </c>
      <c r="F20" s="2" t="s">
        <v>57</v>
      </c>
      <c r="G20" s="16"/>
      <c r="H20" s="16"/>
      <c r="I20" s="16">
        <v>26</v>
      </c>
      <c r="J20" s="16">
        <v>2</v>
      </c>
      <c r="K20" s="16"/>
      <c r="L20" s="16"/>
      <c r="M20" s="16">
        <v>4</v>
      </c>
      <c r="N20" s="16">
        <v>21</v>
      </c>
      <c r="O20" s="16">
        <v>2</v>
      </c>
      <c r="P20" s="16">
        <v>6</v>
      </c>
      <c r="Q20" s="15"/>
      <c r="R20" s="7">
        <v>14</v>
      </c>
      <c r="S20" s="16"/>
      <c r="T20" s="16">
        <v>70</v>
      </c>
      <c r="U20" s="16"/>
      <c r="V20" s="16"/>
      <c r="W20" s="16"/>
      <c r="X20" s="16"/>
      <c r="Y20" s="16"/>
      <c r="Z20" s="16"/>
      <c r="AA20" s="16">
        <v>3</v>
      </c>
      <c r="AB20" s="16"/>
      <c r="AC20" s="16">
        <v>4</v>
      </c>
      <c r="AD20" s="16"/>
      <c r="AE20" s="16">
        <v>6</v>
      </c>
      <c r="AF20" s="16">
        <v>26</v>
      </c>
      <c r="AG20" s="16">
        <v>32</v>
      </c>
      <c r="AH20" s="16"/>
      <c r="AI20" s="16"/>
      <c r="AJ20" s="16">
        <v>5</v>
      </c>
      <c r="AK20" s="16"/>
      <c r="AL20" s="16"/>
      <c r="AM20" s="16">
        <v>2</v>
      </c>
      <c r="AN20" s="16">
        <v>56</v>
      </c>
      <c r="AO20" s="16">
        <v>5</v>
      </c>
      <c r="AP20" s="16">
        <v>1</v>
      </c>
      <c r="AQ20" s="16">
        <v>7</v>
      </c>
      <c r="AR20" s="16"/>
      <c r="AS20" s="16"/>
      <c r="AT20" s="16">
        <v>2</v>
      </c>
      <c r="AU20" s="16"/>
      <c r="AV20" s="16"/>
      <c r="AW20" s="7">
        <v>1</v>
      </c>
      <c r="AX20" s="16"/>
      <c r="AY20" s="16">
        <v>3</v>
      </c>
      <c r="AZ20" s="10">
        <f t="shared" si="0"/>
        <v>298</v>
      </c>
      <c r="BB20" s="5">
        <v>391</v>
      </c>
      <c r="BC20" s="2" t="s">
        <v>40</v>
      </c>
      <c r="BD20" s="11" t="s">
        <v>41</v>
      </c>
      <c r="BE20" s="11" t="s">
        <v>30</v>
      </c>
      <c r="BF20" s="14" t="s">
        <v>34</v>
      </c>
      <c r="BG20" s="2" t="s">
        <v>57</v>
      </c>
      <c r="BH20" s="8">
        <f t="shared" si="1"/>
        <v>0</v>
      </c>
      <c r="BI20" s="8">
        <f t="shared" si="2"/>
        <v>0</v>
      </c>
      <c r="BJ20" s="8">
        <f t="shared" si="3"/>
        <v>8.7248322147651006E-2</v>
      </c>
      <c r="BK20" s="8">
        <f t="shared" si="4"/>
        <v>6.7114093959731542E-3</v>
      </c>
      <c r="BL20" s="8">
        <f t="shared" si="5"/>
        <v>0</v>
      </c>
      <c r="BM20" s="8">
        <f t="shared" si="6"/>
        <v>0</v>
      </c>
      <c r="BN20" s="8">
        <f t="shared" si="7"/>
        <v>1.3422818791946308E-2</v>
      </c>
      <c r="BO20" s="8">
        <f t="shared" si="8"/>
        <v>7.0469798657718116E-2</v>
      </c>
      <c r="BP20" s="8">
        <f t="shared" si="9"/>
        <v>6.7114093959731542E-3</v>
      </c>
      <c r="BQ20" s="8">
        <f t="shared" si="10"/>
        <v>2.0134228187919462E-2</v>
      </c>
      <c r="BR20" s="8">
        <f t="shared" si="11"/>
        <v>0</v>
      </c>
      <c r="BS20" s="8">
        <f t="shared" si="12"/>
        <v>4.6979865771812082E-2</v>
      </c>
      <c r="BT20" s="8">
        <f t="shared" si="13"/>
        <v>0</v>
      </c>
      <c r="BU20" s="8">
        <f t="shared" si="14"/>
        <v>0.2348993288590604</v>
      </c>
      <c r="BV20" s="8">
        <f t="shared" si="15"/>
        <v>0</v>
      </c>
      <c r="BW20" s="8">
        <f t="shared" si="16"/>
        <v>0</v>
      </c>
      <c r="BX20" s="8">
        <f t="shared" si="17"/>
        <v>0</v>
      </c>
      <c r="BY20" s="8">
        <f t="shared" si="18"/>
        <v>0</v>
      </c>
      <c r="BZ20" s="8">
        <f t="shared" si="19"/>
        <v>0</v>
      </c>
      <c r="CA20" s="8">
        <f t="shared" si="20"/>
        <v>0</v>
      </c>
      <c r="CB20" s="8">
        <f t="shared" si="21"/>
        <v>1.0067114093959731E-2</v>
      </c>
      <c r="CC20" s="8">
        <f t="shared" si="22"/>
        <v>0</v>
      </c>
      <c r="CD20" s="8">
        <f t="shared" si="23"/>
        <v>1.3422818791946308E-2</v>
      </c>
      <c r="CE20" s="8">
        <f t="shared" si="24"/>
        <v>0</v>
      </c>
      <c r="CF20" s="8">
        <f t="shared" si="25"/>
        <v>2.0134228187919462E-2</v>
      </c>
      <c r="CG20" s="8">
        <f t="shared" si="26"/>
        <v>8.7248322147651006E-2</v>
      </c>
      <c r="CH20" s="8">
        <f t="shared" si="27"/>
        <v>0.10738255033557047</v>
      </c>
      <c r="CI20" s="8">
        <f t="shared" si="28"/>
        <v>0</v>
      </c>
      <c r="CJ20" s="8">
        <f t="shared" si="29"/>
        <v>0</v>
      </c>
      <c r="CK20" s="8">
        <f t="shared" si="30"/>
        <v>1.6778523489932886E-2</v>
      </c>
      <c r="CL20" s="8">
        <f t="shared" si="31"/>
        <v>0</v>
      </c>
      <c r="CM20" s="8">
        <f t="shared" si="32"/>
        <v>0</v>
      </c>
      <c r="CN20" s="8">
        <f t="shared" si="33"/>
        <v>6.7114093959731542E-3</v>
      </c>
      <c r="CO20" s="8">
        <f t="shared" si="34"/>
        <v>0.18791946308724833</v>
      </c>
      <c r="CP20" s="8">
        <f t="shared" si="35"/>
        <v>1.6778523489932886E-2</v>
      </c>
      <c r="CQ20" s="8">
        <f t="shared" si="36"/>
        <v>3.3557046979865771E-3</v>
      </c>
      <c r="CR20" s="8">
        <f t="shared" si="37"/>
        <v>2.3489932885906041E-2</v>
      </c>
      <c r="CS20" s="8">
        <f t="shared" si="38"/>
        <v>0</v>
      </c>
      <c r="CT20" s="8">
        <f t="shared" si="39"/>
        <v>0</v>
      </c>
      <c r="CU20" s="8">
        <f t="shared" si="40"/>
        <v>6.7114093959731542E-3</v>
      </c>
      <c r="CV20" s="8">
        <f t="shared" si="41"/>
        <v>0</v>
      </c>
      <c r="CW20" s="8">
        <f t="shared" si="42"/>
        <v>0</v>
      </c>
      <c r="CX20" s="8">
        <f t="shared" si="43"/>
        <v>3.3557046979865771E-3</v>
      </c>
      <c r="CY20" s="8">
        <f t="shared" si="44"/>
        <v>0</v>
      </c>
      <c r="CZ20" s="60">
        <f t="shared" si="45"/>
        <v>1.0067114093959731E-2</v>
      </c>
      <c r="DB20" s="5">
        <v>391</v>
      </c>
      <c r="DC20" s="2" t="s">
        <v>40</v>
      </c>
      <c r="DD20" s="11" t="s">
        <v>41</v>
      </c>
      <c r="DE20" s="11" t="s">
        <v>30</v>
      </c>
      <c r="DF20" s="14" t="s">
        <v>34</v>
      </c>
      <c r="DG20" s="2" t="s">
        <v>57</v>
      </c>
      <c r="DH20" s="43">
        <f t="shared" si="46"/>
        <v>0</v>
      </c>
      <c r="DI20" s="43">
        <f t="shared" si="47"/>
        <v>0</v>
      </c>
      <c r="DJ20" s="43">
        <f t="shared" si="48"/>
        <v>8.724832214765101</v>
      </c>
      <c r="DK20" s="43">
        <f t="shared" si="49"/>
        <v>0.67114093959731547</v>
      </c>
      <c r="DL20" s="43">
        <f t="shared" si="50"/>
        <v>0</v>
      </c>
      <c r="DM20" s="43">
        <f t="shared" si="51"/>
        <v>0</v>
      </c>
      <c r="DN20" s="43">
        <f t="shared" si="52"/>
        <v>1.3422818791946309</v>
      </c>
      <c r="DO20" s="43">
        <f t="shared" si="53"/>
        <v>7.0469798657718119</v>
      </c>
      <c r="DP20" s="43">
        <f t="shared" si="54"/>
        <v>0.67114093959731547</v>
      </c>
      <c r="DQ20" s="43">
        <f t="shared" si="55"/>
        <v>2.0134228187919461</v>
      </c>
      <c r="DR20" s="43">
        <f t="shared" si="56"/>
        <v>0</v>
      </c>
      <c r="DS20" s="43">
        <f t="shared" si="57"/>
        <v>4.6979865771812079</v>
      </c>
      <c r="DT20" s="43">
        <f t="shared" si="58"/>
        <v>0</v>
      </c>
      <c r="DU20" s="43">
        <f t="shared" si="59"/>
        <v>23.48993288590604</v>
      </c>
      <c r="DV20" s="43">
        <f t="shared" si="60"/>
        <v>0</v>
      </c>
      <c r="DW20" s="43">
        <f t="shared" si="61"/>
        <v>0</v>
      </c>
      <c r="DX20" s="43">
        <f t="shared" si="62"/>
        <v>0</v>
      </c>
      <c r="DY20" s="43">
        <f t="shared" si="63"/>
        <v>0</v>
      </c>
      <c r="DZ20" s="43">
        <f t="shared" si="64"/>
        <v>0</v>
      </c>
      <c r="EA20" s="43">
        <f t="shared" si="65"/>
        <v>0</v>
      </c>
      <c r="EB20" s="43">
        <f t="shared" si="66"/>
        <v>1.006711409395973</v>
      </c>
      <c r="EC20" s="43">
        <f t="shared" si="67"/>
        <v>0</v>
      </c>
      <c r="ED20" s="43">
        <f t="shared" si="68"/>
        <v>1.3422818791946309</v>
      </c>
      <c r="EE20" s="43">
        <f t="shared" si="69"/>
        <v>0</v>
      </c>
      <c r="EF20" s="43">
        <f t="shared" si="70"/>
        <v>2.0134228187919461</v>
      </c>
      <c r="EG20" s="43">
        <f t="shared" si="71"/>
        <v>8.724832214765101</v>
      </c>
      <c r="EH20" s="43">
        <f t="shared" si="72"/>
        <v>10.738255033557047</v>
      </c>
      <c r="EI20" s="43">
        <f t="shared" si="73"/>
        <v>0</v>
      </c>
      <c r="EJ20" s="43">
        <f t="shared" si="74"/>
        <v>0</v>
      </c>
      <c r="EK20" s="43">
        <f t="shared" si="75"/>
        <v>1.6778523489932886</v>
      </c>
      <c r="EL20" s="43">
        <f t="shared" si="76"/>
        <v>0</v>
      </c>
      <c r="EM20" s="43">
        <f t="shared" si="77"/>
        <v>0</v>
      </c>
      <c r="EN20" s="43">
        <f t="shared" si="78"/>
        <v>0.67114093959731547</v>
      </c>
      <c r="EO20" s="43">
        <f t="shared" si="79"/>
        <v>18.791946308724832</v>
      </c>
      <c r="EP20" s="43">
        <f t="shared" si="80"/>
        <v>1.6778523489932886</v>
      </c>
      <c r="EQ20" s="43">
        <f t="shared" si="81"/>
        <v>0.33557046979865773</v>
      </c>
      <c r="ER20" s="43">
        <f t="shared" si="82"/>
        <v>2.348993288590604</v>
      </c>
      <c r="ES20" s="43">
        <f t="shared" si="83"/>
        <v>0</v>
      </c>
      <c r="ET20" s="43">
        <f t="shared" si="84"/>
        <v>0</v>
      </c>
      <c r="EU20" s="43">
        <f t="shared" si="85"/>
        <v>0.67114093959731547</v>
      </c>
      <c r="EV20" s="43">
        <f t="shared" si="86"/>
        <v>0</v>
      </c>
      <c r="EW20" s="43">
        <f t="shared" si="87"/>
        <v>0</v>
      </c>
      <c r="EX20" s="43">
        <f t="shared" si="88"/>
        <v>0.33557046979865773</v>
      </c>
      <c r="EY20" s="43">
        <f t="shared" si="89"/>
        <v>0</v>
      </c>
      <c r="EZ20" s="63">
        <f t="shared" si="90"/>
        <v>1.006711409395973</v>
      </c>
      <c r="FB20" s="5">
        <v>391</v>
      </c>
      <c r="FC20" s="2" t="s">
        <v>40</v>
      </c>
      <c r="FD20" s="11" t="s">
        <v>41</v>
      </c>
      <c r="FE20" s="11" t="s">
        <v>30</v>
      </c>
      <c r="FF20" s="14" t="s">
        <v>34</v>
      </c>
      <c r="FG20" s="46" t="s">
        <v>57</v>
      </c>
      <c r="FH20" s="8">
        <f t="shared" si="91"/>
        <v>0.29985143055963787</v>
      </c>
      <c r="FI20" s="8">
        <f t="shared" si="92"/>
        <v>0.26868254670980768</v>
      </c>
      <c r="FJ20" s="8">
        <f t="shared" si="93"/>
        <v>0.21848244343352599</v>
      </c>
      <c r="FK20" s="8">
        <f t="shared" si="94"/>
        <v>0.50597915561685769</v>
      </c>
      <c r="FL20" s="43">
        <f t="shared" si="95"/>
        <v>0</v>
      </c>
      <c r="FM20" s="43">
        <f t="shared" si="96"/>
        <v>0.10050412389354436</v>
      </c>
      <c r="FN20" s="8">
        <f t="shared" si="97"/>
        <v>0.29985143055963787</v>
      </c>
      <c r="FO20" s="8">
        <f t="shared" si="98"/>
        <v>0.33386046517244833</v>
      </c>
      <c r="FP20" s="8">
        <f t="shared" si="99"/>
        <v>0.12989692837712633</v>
      </c>
      <c r="FQ20" s="43">
        <f t="shared" si="100"/>
        <v>0.44836950885402799</v>
      </c>
      <c r="FR20" s="43">
        <f t="shared" si="101"/>
        <v>0.15387071890317855</v>
      </c>
      <c r="FS20" s="29">
        <v>2</v>
      </c>
      <c r="FT20" s="42"/>
      <c r="FU20" s="42"/>
      <c r="FV20" s="42"/>
      <c r="FW20" s="42"/>
      <c r="FX20" s="42"/>
    </row>
    <row r="21" spans="1:180">
      <c r="A21" s="5">
        <v>391</v>
      </c>
      <c r="B21" s="2" t="s">
        <v>40</v>
      </c>
      <c r="C21" s="11" t="s">
        <v>41</v>
      </c>
      <c r="D21" s="11" t="s">
        <v>31</v>
      </c>
      <c r="E21" s="14" t="s">
        <v>43</v>
      </c>
      <c r="F21" s="2" t="s">
        <v>58</v>
      </c>
      <c r="G21" s="16"/>
      <c r="H21" s="16"/>
      <c r="I21" s="16">
        <v>21</v>
      </c>
      <c r="J21" s="16"/>
      <c r="K21" s="16"/>
      <c r="L21" s="16"/>
      <c r="M21" s="16">
        <v>5</v>
      </c>
      <c r="N21" s="16">
        <v>11</v>
      </c>
      <c r="O21" s="16"/>
      <c r="P21" s="16">
        <v>3</v>
      </c>
      <c r="Q21" s="15"/>
      <c r="R21" s="7">
        <v>9</v>
      </c>
      <c r="S21" s="16"/>
      <c r="T21" s="16">
        <v>60</v>
      </c>
      <c r="U21" s="16">
        <v>30</v>
      </c>
      <c r="V21" s="16"/>
      <c r="W21" s="16"/>
      <c r="X21" s="16"/>
      <c r="Y21" s="16">
        <v>3</v>
      </c>
      <c r="Z21" s="16"/>
      <c r="AA21" s="16">
        <v>1</v>
      </c>
      <c r="AB21" s="16"/>
      <c r="AC21" s="16">
        <v>1</v>
      </c>
      <c r="AD21" s="16"/>
      <c r="AE21" s="16">
        <v>2</v>
      </c>
      <c r="AF21" s="16">
        <v>12</v>
      </c>
      <c r="AG21" s="16">
        <v>54</v>
      </c>
      <c r="AH21" s="16"/>
      <c r="AI21" s="16"/>
      <c r="AJ21" s="16">
        <v>2</v>
      </c>
      <c r="AK21" s="16"/>
      <c r="AL21" s="16"/>
      <c r="AM21" s="16">
        <v>1</v>
      </c>
      <c r="AN21" s="16">
        <v>71</v>
      </c>
      <c r="AO21" s="16">
        <v>1</v>
      </c>
      <c r="AP21" s="16"/>
      <c r="AQ21" s="16">
        <v>6</v>
      </c>
      <c r="AR21" s="16"/>
      <c r="AS21" s="16"/>
      <c r="AT21" s="16">
        <v>2</v>
      </c>
      <c r="AU21" s="16"/>
      <c r="AV21" s="16"/>
      <c r="AW21" s="7">
        <v>2</v>
      </c>
      <c r="AX21" s="16"/>
      <c r="AY21" s="16">
        <v>4</v>
      </c>
      <c r="AZ21" s="10">
        <f t="shared" si="0"/>
        <v>301</v>
      </c>
      <c r="BB21" s="5">
        <v>391</v>
      </c>
      <c r="BC21" s="2" t="s">
        <v>40</v>
      </c>
      <c r="BD21" s="11" t="s">
        <v>41</v>
      </c>
      <c r="BE21" s="11" t="s">
        <v>31</v>
      </c>
      <c r="BF21" s="14" t="s">
        <v>43</v>
      </c>
      <c r="BG21" s="2" t="s">
        <v>58</v>
      </c>
      <c r="BH21" s="8">
        <f t="shared" si="1"/>
        <v>0</v>
      </c>
      <c r="BI21" s="8">
        <f t="shared" si="2"/>
        <v>0</v>
      </c>
      <c r="BJ21" s="8">
        <f t="shared" si="3"/>
        <v>6.9767441860465115E-2</v>
      </c>
      <c r="BK21" s="8">
        <f t="shared" si="4"/>
        <v>0</v>
      </c>
      <c r="BL21" s="8">
        <f t="shared" si="5"/>
        <v>0</v>
      </c>
      <c r="BM21" s="8">
        <f t="shared" si="6"/>
        <v>0</v>
      </c>
      <c r="BN21" s="8">
        <f t="shared" si="7"/>
        <v>1.6611295681063124E-2</v>
      </c>
      <c r="BO21" s="8">
        <f t="shared" si="8"/>
        <v>3.6544850498338874E-2</v>
      </c>
      <c r="BP21" s="8">
        <f t="shared" si="9"/>
        <v>0</v>
      </c>
      <c r="BQ21" s="8">
        <f t="shared" si="10"/>
        <v>9.9667774086378731E-3</v>
      </c>
      <c r="BR21" s="8">
        <f t="shared" si="11"/>
        <v>0</v>
      </c>
      <c r="BS21" s="8">
        <f t="shared" si="12"/>
        <v>2.9900332225913623E-2</v>
      </c>
      <c r="BT21" s="8">
        <f t="shared" si="13"/>
        <v>0</v>
      </c>
      <c r="BU21" s="8">
        <f t="shared" si="14"/>
        <v>0.19933554817275748</v>
      </c>
      <c r="BV21" s="8">
        <f t="shared" si="15"/>
        <v>9.9667774086378738E-2</v>
      </c>
      <c r="BW21" s="8">
        <f t="shared" si="16"/>
        <v>0</v>
      </c>
      <c r="BX21" s="8">
        <f t="shared" si="17"/>
        <v>0</v>
      </c>
      <c r="BY21" s="8">
        <f t="shared" si="18"/>
        <v>0</v>
      </c>
      <c r="BZ21" s="8">
        <f t="shared" si="19"/>
        <v>9.9667774086378731E-3</v>
      </c>
      <c r="CA21" s="8">
        <f t="shared" si="20"/>
        <v>0</v>
      </c>
      <c r="CB21" s="8">
        <f t="shared" si="21"/>
        <v>3.3222591362126247E-3</v>
      </c>
      <c r="CC21" s="8">
        <f t="shared" si="22"/>
        <v>0</v>
      </c>
      <c r="CD21" s="8">
        <f t="shared" si="23"/>
        <v>3.3222591362126247E-3</v>
      </c>
      <c r="CE21" s="8">
        <f t="shared" si="24"/>
        <v>0</v>
      </c>
      <c r="CF21" s="8">
        <f t="shared" si="25"/>
        <v>6.6445182724252493E-3</v>
      </c>
      <c r="CG21" s="8">
        <f t="shared" si="26"/>
        <v>3.9867109634551492E-2</v>
      </c>
      <c r="CH21" s="8">
        <f t="shared" si="27"/>
        <v>0.17940199335548174</v>
      </c>
      <c r="CI21" s="8">
        <f t="shared" si="28"/>
        <v>0</v>
      </c>
      <c r="CJ21" s="8">
        <f t="shared" si="29"/>
        <v>0</v>
      </c>
      <c r="CK21" s="8">
        <f t="shared" si="30"/>
        <v>6.6445182724252493E-3</v>
      </c>
      <c r="CL21" s="8">
        <f t="shared" si="31"/>
        <v>0</v>
      </c>
      <c r="CM21" s="8">
        <f t="shared" si="32"/>
        <v>0</v>
      </c>
      <c r="CN21" s="8">
        <f t="shared" si="33"/>
        <v>3.3222591362126247E-3</v>
      </c>
      <c r="CO21" s="8">
        <f t="shared" si="34"/>
        <v>0.23588039867109634</v>
      </c>
      <c r="CP21" s="8">
        <f t="shared" si="35"/>
        <v>3.3222591362126247E-3</v>
      </c>
      <c r="CQ21" s="8">
        <f t="shared" si="36"/>
        <v>0</v>
      </c>
      <c r="CR21" s="8">
        <f t="shared" si="37"/>
        <v>1.9933554817275746E-2</v>
      </c>
      <c r="CS21" s="8">
        <f t="shared" si="38"/>
        <v>0</v>
      </c>
      <c r="CT21" s="8">
        <f t="shared" si="39"/>
        <v>0</v>
      </c>
      <c r="CU21" s="8">
        <f t="shared" si="40"/>
        <v>6.6445182724252493E-3</v>
      </c>
      <c r="CV21" s="8">
        <f t="shared" si="41"/>
        <v>0</v>
      </c>
      <c r="CW21" s="8">
        <f t="shared" si="42"/>
        <v>0</v>
      </c>
      <c r="CX21" s="8">
        <f t="shared" si="43"/>
        <v>6.6445182724252493E-3</v>
      </c>
      <c r="CY21" s="8">
        <f t="shared" si="44"/>
        <v>0</v>
      </c>
      <c r="CZ21" s="60">
        <f t="shared" si="45"/>
        <v>1.3289036544850499E-2</v>
      </c>
      <c r="DB21" s="5">
        <v>391</v>
      </c>
      <c r="DC21" s="2" t="s">
        <v>40</v>
      </c>
      <c r="DD21" s="11" t="s">
        <v>41</v>
      </c>
      <c r="DE21" s="11" t="s">
        <v>31</v>
      </c>
      <c r="DF21" s="14" t="s">
        <v>43</v>
      </c>
      <c r="DG21" s="2" t="s">
        <v>58</v>
      </c>
      <c r="DH21" s="43">
        <f t="shared" si="46"/>
        <v>0</v>
      </c>
      <c r="DI21" s="43">
        <f t="shared" si="47"/>
        <v>0</v>
      </c>
      <c r="DJ21" s="43">
        <f t="shared" si="48"/>
        <v>6.9767441860465116</v>
      </c>
      <c r="DK21" s="43">
        <f t="shared" si="49"/>
        <v>0</v>
      </c>
      <c r="DL21" s="43">
        <f t="shared" si="50"/>
        <v>0</v>
      </c>
      <c r="DM21" s="43">
        <f t="shared" si="51"/>
        <v>0</v>
      </c>
      <c r="DN21" s="43">
        <f t="shared" si="52"/>
        <v>1.6611295681063125</v>
      </c>
      <c r="DO21" s="43">
        <f t="shared" si="53"/>
        <v>3.6544850498338874</v>
      </c>
      <c r="DP21" s="43">
        <f t="shared" si="54"/>
        <v>0</v>
      </c>
      <c r="DQ21" s="43">
        <f t="shared" si="55"/>
        <v>0.99667774086378735</v>
      </c>
      <c r="DR21" s="43">
        <f t="shared" si="56"/>
        <v>0</v>
      </c>
      <c r="DS21" s="43">
        <f t="shared" si="57"/>
        <v>2.9900332225913622</v>
      </c>
      <c r="DT21" s="43">
        <f t="shared" si="58"/>
        <v>0</v>
      </c>
      <c r="DU21" s="43">
        <f t="shared" si="59"/>
        <v>19.933554817275748</v>
      </c>
      <c r="DV21" s="43">
        <f t="shared" si="60"/>
        <v>9.9667774086378742</v>
      </c>
      <c r="DW21" s="43">
        <f t="shared" si="61"/>
        <v>0</v>
      </c>
      <c r="DX21" s="43">
        <f t="shared" si="62"/>
        <v>0</v>
      </c>
      <c r="DY21" s="43">
        <f t="shared" si="63"/>
        <v>0</v>
      </c>
      <c r="DZ21" s="43">
        <f t="shared" si="64"/>
        <v>0.99667774086378735</v>
      </c>
      <c r="EA21" s="43">
        <f t="shared" si="65"/>
        <v>0</v>
      </c>
      <c r="EB21" s="43">
        <f t="shared" si="66"/>
        <v>0.33222591362126247</v>
      </c>
      <c r="EC21" s="43">
        <f t="shared" si="67"/>
        <v>0</v>
      </c>
      <c r="ED21" s="43">
        <f t="shared" si="68"/>
        <v>0.33222591362126247</v>
      </c>
      <c r="EE21" s="43">
        <f t="shared" si="69"/>
        <v>0</v>
      </c>
      <c r="EF21" s="43">
        <f t="shared" si="70"/>
        <v>0.66445182724252494</v>
      </c>
      <c r="EG21" s="43">
        <f t="shared" si="71"/>
        <v>3.9867109634551494</v>
      </c>
      <c r="EH21" s="43">
        <f t="shared" si="72"/>
        <v>17.940199335548172</v>
      </c>
      <c r="EI21" s="43">
        <f t="shared" si="73"/>
        <v>0</v>
      </c>
      <c r="EJ21" s="43">
        <f t="shared" si="74"/>
        <v>0</v>
      </c>
      <c r="EK21" s="43">
        <f t="shared" si="75"/>
        <v>0.66445182724252494</v>
      </c>
      <c r="EL21" s="43">
        <f t="shared" si="76"/>
        <v>0</v>
      </c>
      <c r="EM21" s="43">
        <f t="shared" si="77"/>
        <v>0</v>
      </c>
      <c r="EN21" s="43">
        <f t="shared" si="78"/>
        <v>0.33222591362126247</v>
      </c>
      <c r="EO21" s="43">
        <f t="shared" si="79"/>
        <v>23.588039867109632</v>
      </c>
      <c r="EP21" s="43">
        <f t="shared" si="80"/>
        <v>0.33222591362126247</v>
      </c>
      <c r="EQ21" s="43">
        <f t="shared" si="81"/>
        <v>0</v>
      </c>
      <c r="ER21" s="43">
        <f t="shared" si="82"/>
        <v>1.9933554817275747</v>
      </c>
      <c r="ES21" s="43">
        <f t="shared" si="83"/>
        <v>0</v>
      </c>
      <c r="ET21" s="43">
        <f t="shared" si="84"/>
        <v>0</v>
      </c>
      <c r="EU21" s="43">
        <f t="shared" si="85"/>
        <v>0.66445182724252494</v>
      </c>
      <c r="EV21" s="43">
        <f t="shared" si="86"/>
        <v>0</v>
      </c>
      <c r="EW21" s="43">
        <f t="shared" si="87"/>
        <v>0</v>
      </c>
      <c r="EX21" s="43">
        <f t="shared" si="88"/>
        <v>0.66445182724252494</v>
      </c>
      <c r="EY21" s="43">
        <f t="shared" si="89"/>
        <v>0</v>
      </c>
      <c r="EZ21" s="63">
        <f t="shared" si="90"/>
        <v>1.3289036544850499</v>
      </c>
      <c r="FB21" s="5">
        <v>391</v>
      </c>
      <c r="FC21" s="2" t="s">
        <v>40</v>
      </c>
      <c r="FD21" s="11" t="s">
        <v>41</v>
      </c>
      <c r="FE21" s="11" t="s">
        <v>31</v>
      </c>
      <c r="FF21" s="14" t="s">
        <v>43</v>
      </c>
      <c r="FG21" s="46" t="s">
        <v>58</v>
      </c>
      <c r="FH21" s="8">
        <f t="shared" si="91"/>
        <v>0.26730724292373204</v>
      </c>
      <c r="FI21" s="8">
        <f t="shared" si="92"/>
        <v>0.19235101217648334</v>
      </c>
      <c r="FJ21" s="8">
        <f t="shared" si="93"/>
        <v>0.17379064369112993</v>
      </c>
      <c r="FK21" s="8">
        <f t="shared" si="94"/>
        <v>0.46281652580973376</v>
      </c>
      <c r="FL21" s="43">
        <f t="shared" si="95"/>
        <v>0.32119643502952372</v>
      </c>
      <c r="FM21" s="43">
        <f t="shared" si="96"/>
        <v>5.7671004884425926E-2</v>
      </c>
      <c r="FN21" s="8">
        <f t="shared" si="97"/>
        <v>0.20101857378979127</v>
      </c>
      <c r="FO21" s="8">
        <f t="shared" si="98"/>
        <v>0.43737025053978618</v>
      </c>
      <c r="FP21" s="8">
        <f t="shared" si="99"/>
        <v>8.1604455692763561E-2</v>
      </c>
      <c r="FQ21" s="43">
        <f t="shared" si="100"/>
        <v>0.50713541753494518</v>
      </c>
      <c r="FR21" s="43">
        <f t="shared" si="101"/>
        <v>0.14165955698223734</v>
      </c>
      <c r="FS21" s="29">
        <v>2</v>
      </c>
      <c r="FT21" s="42"/>
      <c r="FU21" s="42"/>
      <c r="FV21" s="42"/>
      <c r="FW21" s="47"/>
      <c r="FX21" s="42"/>
    </row>
    <row r="22" spans="1:180">
      <c r="A22" s="5">
        <v>391</v>
      </c>
      <c r="B22" s="2" t="s">
        <v>40</v>
      </c>
      <c r="C22" s="11" t="s">
        <v>41</v>
      </c>
      <c r="D22" s="11" t="s">
        <v>32</v>
      </c>
      <c r="E22" s="14" t="s">
        <v>47</v>
      </c>
      <c r="F22" s="2" t="s">
        <v>59</v>
      </c>
      <c r="G22" s="16"/>
      <c r="H22" s="16"/>
      <c r="I22" s="16">
        <v>19</v>
      </c>
      <c r="J22" s="16"/>
      <c r="K22" s="16"/>
      <c r="L22" s="16"/>
      <c r="M22" s="16">
        <v>5</v>
      </c>
      <c r="N22" s="16">
        <v>16</v>
      </c>
      <c r="O22" s="16">
        <v>2</v>
      </c>
      <c r="P22" s="16">
        <v>1</v>
      </c>
      <c r="Q22" s="15"/>
      <c r="R22" s="7">
        <v>16</v>
      </c>
      <c r="S22" s="16"/>
      <c r="T22" s="16">
        <v>63</v>
      </c>
      <c r="U22" s="16">
        <v>31</v>
      </c>
      <c r="V22" s="16"/>
      <c r="W22" s="16"/>
      <c r="X22" s="16"/>
      <c r="Y22" s="16">
        <v>7</v>
      </c>
      <c r="Z22" s="16"/>
      <c r="AA22" s="16"/>
      <c r="AB22" s="16"/>
      <c r="AC22" s="16">
        <v>9</v>
      </c>
      <c r="AD22" s="16">
        <v>1</v>
      </c>
      <c r="AE22" s="16">
        <v>6</v>
      </c>
      <c r="AF22" s="16">
        <v>7</v>
      </c>
      <c r="AG22" s="16">
        <v>34</v>
      </c>
      <c r="AH22" s="16"/>
      <c r="AI22" s="16"/>
      <c r="AJ22" s="16">
        <v>6</v>
      </c>
      <c r="AK22" s="16"/>
      <c r="AL22" s="16"/>
      <c r="AM22" s="16">
        <v>3</v>
      </c>
      <c r="AN22" s="16">
        <v>46</v>
      </c>
      <c r="AO22" s="16">
        <v>5</v>
      </c>
      <c r="AP22" s="16"/>
      <c r="AQ22" s="16">
        <v>17</v>
      </c>
      <c r="AR22" s="16"/>
      <c r="AS22" s="16"/>
      <c r="AT22" s="16">
        <v>3</v>
      </c>
      <c r="AU22" s="16">
        <v>1</v>
      </c>
      <c r="AV22" s="16"/>
      <c r="AW22" s="7">
        <v>0</v>
      </c>
      <c r="AX22" s="16"/>
      <c r="AY22" s="16">
        <v>4</v>
      </c>
      <c r="AZ22" s="10">
        <f t="shared" si="0"/>
        <v>302</v>
      </c>
      <c r="BB22" s="5">
        <v>391</v>
      </c>
      <c r="BC22" s="2" t="s">
        <v>40</v>
      </c>
      <c r="BD22" s="11" t="s">
        <v>41</v>
      </c>
      <c r="BE22" s="11" t="s">
        <v>32</v>
      </c>
      <c r="BF22" s="14" t="s">
        <v>47</v>
      </c>
      <c r="BG22" s="2" t="s">
        <v>59</v>
      </c>
      <c r="BH22" s="8">
        <f t="shared" si="1"/>
        <v>0</v>
      </c>
      <c r="BI22" s="8">
        <f t="shared" si="2"/>
        <v>0</v>
      </c>
      <c r="BJ22" s="8">
        <f t="shared" si="3"/>
        <v>6.2913907284768214E-2</v>
      </c>
      <c r="BK22" s="8">
        <f t="shared" si="4"/>
        <v>0</v>
      </c>
      <c r="BL22" s="8">
        <f t="shared" si="5"/>
        <v>0</v>
      </c>
      <c r="BM22" s="8">
        <f t="shared" si="6"/>
        <v>0</v>
      </c>
      <c r="BN22" s="8">
        <f t="shared" si="7"/>
        <v>1.6556291390728478E-2</v>
      </c>
      <c r="BO22" s="8">
        <f t="shared" si="8"/>
        <v>5.2980132450331126E-2</v>
      </c>
      <c r="BP22" s="8">
        <f t="shared" si="9"/>
        <v>6.6225165562913907E-3</v>
      </c>
      <c r="BQ22" s="8">
        <f t="shared" si="10"/>
        <v>3.3112582781456954E-3</v>
      </c>
      <c r="BR22" s="8">
        <f t="shared" si="11"/>
        <v>0</v>
      </c>
      <c r="BS22" s="8">
        <f t="shared" si="12"/>
        <v>5.2980132450331126E-2</v>
      </c>
      <c r="BT22" s="8">
        <f t="shared" si="13"/>
        <v>0</v>
      </c>
      <c r="BU22" s="8">
        <f t="shared" si="14"/>
        <v>0.20860927152317882</v>
      </c>
      <c r="BV22" s="8">
        <f t="shared" si="15"/>
        <v>0.10264900662251655</v>
      </c>
      <c r="BW22" s="8">
        <f t="shared" si="16"/>
        <v>0</v>
      </c>
      <c r="BX22" s="8">
        <f t="shared" si="17"/>
        <v>0</v>
      </c>
      <c r="BY22" s="8">
        <f t="shared" si="18"/>
        <v>0</v>
      </c>
      <c r="BZ22" s="8">
        <f t="shared" si="19"/>
        <v>2.3178807947019868E-2</v>
      </c>
      <c r="CA22" s="8">
        <f t="shared" si="20"/>
        <v>0</v>
      </c>
      <c r="CB22" s="8">
        <f t="shared" si="21"/>
        <v>0</v>
      </c>
      <c r="CC22" s="8">
        <f t="shared" si="22"/>
        <v>0</v>
      </c>
      <c r="CD22" s="8">
        <f t="shared" si="23"/>
        <v>2.9801324503311258E-2</v>
      </c>
      <c r="CE22" s="8">
        <f t="shared" si="24"/>
        <v>3.3112582781456954E-3</v>
      </c>
      <c r="CF22" s="8">
        <f t="shared" si="25"/>
        <v>1.9867549668874173E-2</v>
      </c>
      <c r="CG22" s="8">
        <f t="shared" si="26"/>
        <v>2.3178807947019868E-2</v>
      </c>
      <c r="CH22" s="8">
        <f t="shared" si="27"/>
        <v>0.11258278145695365</v>
      </c>
      <c r="CI22" s="8">
        <f t="shared" si="28"/>
        <v>0</v>
      </c>
      <c r="CJ22" s="8">
        <f t="shared" si="29"/>
        <v>0</v>
      </c>
      <c r="CK22" s="8">
        <f t="shared" si="30"/>
        <v>1.9867549668874173E-2</v>
      </c>
      <c r="CL22" s="8">
        <f t="shared" si="31"/>
        <v>0</v>
      </c>
      <c r="CM22" s="8">
        <f t="shared" si="32"/>
        <v>0</v>
      </c>
      <c r="CN22" s="8">
        <f t="shared" si="33"/>
        <v>9.9337748344370865E-3</v>
      </c>
      <c r="CO22" s="8">
        <f t="shared" si="34"/>
        <v>0.15231788079470199</v>
      </c>
      <c r="CP22" s="8">
        <f t="shared" si="35"/>
        <v>1.6556291390728478E-2</v>
      </c>
      <c r="CQ22" s="8">
        <f t="shared" si="36"/>
        <v>0</v>
      </c>
      <c r="CR22" s="8">
        <f t="shared" si="37"/>
        <v>5.6291390728476824E-2</v>
      </c>
      <c r="CS22" s="8">
        <f t="shared" si="38"/>
        <v>0</v>
      </c>
      <c r="CT22" s="8">
        <f t="shared" si="39"/>
        <v>0</v>
      </c>
      <c r="CU22" s="8">
        <f t="shared" si="40"/>
        <v>9.9337748344370865E-3</v>
      </c>
      <c r="CV22" s="8">
        <f t="shared" si="41"/>
        <v>3.3112582781456954E-3</v>
      </c>
      <c r="CW22" s="8">
        <f t="shared" si="42"/>
        <v>0</v>
      </c>
      <c r="CX22" s="8">
        <f t="shared" si="43"/>
        <v>0</v>
      </c>
      <c r="CY22" s="8">
        <f t="shared" si="44"/>
        <v>0</v>
      </c>
      <c r="CZ22" s="60">
        <f t="shared" si="45"/>
        <v>1.3245033112582781E-2</v>
      </c>
      <c r="DB22" s="5">
        <v>391</v>
      </c>
      <c r="DC22" s="2" t="s">
        <v>40</v>
      </c>
      <c r="DD22" s="11" t="s">
        <v>41</v>
      </c>
      <c r="DE22" s="11" t="s">
        <v>32</v>
      </c>
      <c r="DF22" s="14" t="s">
        <v>47</v>
      </c>
      <c r="DG22" s="2" t="s">
        <v>59</v>
      </c>
      <c r="DH22" s="43">
        <f t="shared" si="46"/>
        <v>0</v>
      </c>
      <c r="DI22" s="43">
        <f t="shared" si="47"/>
        <v>0</v>
      </c>
      <c r="DJ22" s="43">
        <f t="shared" si="48"/>
        <v>6.2913907284768218</v>
      </c>
      <c r="DK22" s="43">
        <f t="shared" si="49"/>
        <v>0</v>
      </c>
      <c r="DL22" s="43">
        <f t="shared" si="50"/>
        <v>0</v>
      </c>
      <c r="DM22" s="43">
        <f t="shared" si="51"/>
        <v>0</v>
      </c>
      <c r="DN22" s="43">
        <f t="shared" si="52"/>
        <v>1.6556291390728477</v>
      </c>
      <c r="DO22" s="43">
        <f t="shared" si="53"/>
        <v>5.298013245033113</v>
      </c>
      <c r="DP22" s="43">
        <f t="shared" si="54"/>
        <v>0.66225165562913912</v>
      </c>
      <c r="DQ22" s="43">
        <f t="shared" si="55"/>
        <v>0.33112582781456956</v>
      </c>
      <c r="DR22" s="43">
        <f t="shared" si="56"/>
        <v>0</v>
      </c>
      <c r="DS22" s="43">
        <f t="shared" si="57"/>
        <v>5.298013245033113</v>
      </c>
      <c r="DT22" s="43">
        <f t="shared" si="58"/>
        <v>0</v>
      </c>
      <c r="DU22" s="43">
        <f t="shared" si="59"/>
        <v>20.860927152317881</v>
      </c>
      <c r="DV22" s="43">
        <f t="shared" si="60"/>
        <v>10.264900662251655</v>
      </c>
      <c r="DW22" s="43">
        <f t="shared" si="61"/>
        <v>0</v>
      </c>
      <c r="DX22" s="43">
        <f t="shared" si="62"/>
        <v>0</v>
      </c>
      <c r="DY22" s="43">
        <f t="shared" si="63"/>
        <v>0</v>
      </c>
      <c r="DZ22" s="43">
        <f t="shared" si="64"/>
        <v>2.3178807947019866</v>
      </c>
      <c r="EA22" s="43">
        <f t="shared" si="65"/>
        <v>0</v>
      </c>
      <c r="EB22" s="43">
        <f t="shared" si="66"/>
        <v>0</v>
      </c>
      <c r="EC22" s="43">
        <f t="shared" si="67"/>
        <v>0</v>
      </c>
      <c r="ED22" s="43">
        <f t="shared" si="68"/>
        <v>2.9801324503311259</v>
      </c>
      <c r="EE22" s="43">
        <f t="shared" si="69"/>
        <v>0.33112582781456956</v>
      </c>
      <c r="EF22" s="43">
        <f t="shared" si="70"/>
        <v>1.9867549668874174</v>
      </c>
      <c r="EG22" s="43">
        <f t="shared" si="71"/>
        <v>2.3178807947019866</v>
      </c>
      <c r="EH22" s="43">
        <f t="shared" si="72"/>
        <v>11.258278145695364</v>
      </c>
      <c r="EI22" s="43">
        <f t="shared" si="73"/>
        <v>0</v>
      </c>
      <c r="EJ22" s="43">
        <f t="shared" si="74"/>
        <v>0</v>
      </c>
      <c r="EK22" s="43">
        <f t="shared" si="75"/>
        <v>1.9867549668874174</v>
      </c>
      <c r="EL22" s="43">
        <f t="shared" si="76"/>
        <v>0</v>
      </c>
      <c r="EM22" s="43">
        <f t="shared" si="77"/>
        <v>0</v>
      </c>
      <c r="EN22" s="43">
        <f t="shared" si="78"/>
        <v>0.99337748344370869</v>
      </c>
      <c r="EO22" s="43">
        <f t="shared" si="79"/>
        <v>15.231788079470199</v>
      </c>
      <c r="EP22" s="43">
        <f t="shared" si="80"/>
        <v>1.6556291390728477</v>
      </c>
      <c r="EQ22" s="43">
        <f t="shared" si="81"/>
        <v>0</v>
      </c>
      <c r="ER22" s="43">
        <f t="shared" si="82"/>
        <v>5.629139072847682</v>
      </c>
      <c r="ES22" s="43">
        <f t="shared" si="83"/>
        <v>0</v>
      </c>
      <c r="ET22" s="43">
        <f t="shared" si="84"/>
        <v>0</v>
      </c>
      <c r="EU22" s="43">
        <f t="shared" si="85"/>
        <v>0.99337748344370869</v>
      </c>
      <c r="EV22" s="43">
        <f t="shared" si="86"/>
        <v>0.33112582781456956</v>
      </c>
      <c r="EW22" s="43">
        <f t="shared" si="87"/>
        <v>0</v>
      </c>
      <c r="EX22" s="43">
        <f t="shared" si="88"/>
        <v>0</v>
      </c>
      <c r="EY22" s="43">
        <f t="shared" si="89"/>
        <v>0</v>
      </c>
      <c r="EZ22" s="63">
        <f t="shared" si="90"/>
        <v>1.3245033112582782</v>
      </c>
      <c r="FB22" s="5">
        <v>391</v>
      </c>
      <c r="FC22" s="2" t="s">
        <v>40</v>
      </c>
      <c r="FD22" s="11" t="s">
        <v>41</v>
      </c>
      <c r="FE22" s="11" t="s">
        <v>32</v>
      </c>
      <c r="FF22" s="14" t="s">
        <v>47</v>
      </c>
      <c r="FG22" s="46" t="s">
        <v>59</v>
      </c>
      <c r="FH22" s="8">
        <f t="shared" si="91"/>
        <v>0.25353390169898227</v>
      </c>
      <c r="FI22" s="8">
        <f t="shared" si="92"/>
        <v>0.23225661876409298</v>
      </c>
      <c r="FJ22" s="8">
        <f t="shared" si="93"/>
        <v>0.23225661876409298</v>
      </c>
      <c r="FK22" s="8">
        <f t="shared" si="94"/>
        <v>0.47432451579978291</v>
      </c>
      <c r="FL22" s="43">
        <f t="shared" si="95"/>
        <v>0.32613993311726341</v>
      </c>
      <c r="FM22" s="43">
        <f t="shared" si="96"/>
        <v>0</v>
      </c>
      <c r="FN22" s="8">
        <f t="shared" si="97"/>
        <v>0.15284024687311129</v>
      </c>
      <c r="FO22" s="8">
        <f t="shared" si="98"/>
        <v>0.34217158621646077</v>
      </c>
      <c r="FP22" s="8">
        <f t="shared" si="99"/>
        <v>0.14142324794700981</v>
      </c>
      <c r="FQ22" s="43">
        <f t="shared" si="100"/>
        <v>0.40093485923192995</v>
      </c>
      <c r="FR22" s="43">
        <f t="shared" si="101"/>
        <v>0.23954234903023264</v>
      </c>
      <c r="FS22" s="29">
        <v>2</v>
      </c>
      <c r="FT22" s="42"/>
      <c r="FU22" s="42"/>
      <c r="FV22" s="42"/>
      <c r="FW22" s="47"/>
      <c r="FX22" s="42"/>
    </row>
    <row r="23" spans="1:180">
      <c r="A23" s="5">
        <v>391</v>
      </c>
      <c r="B23" s="2" t="s">
        <v>40</v>
      </c>
      <c r="C23" s="11" t="s">
        <v>41</v>
      </c>
      <c r="D23" s="11" t="s">
        <v>45</v>
      </c>
      <c r="E23" s="14" t="s">
        <v>43</v>
      </c>
      <c r="F23" s="2" t="s">
        <v>60</v>
      </c>
      <c r="G23" s="16"/>
      <c r="H23" s="16"/>
      <c r="I23" s="16">
        <v>18</v>
      </c>
      <c r="J23" s="16">
        <v>1</v>
      </c>
      <c r="K23" s="16"/>
      <c r="L23" s="16"/>
      <c r="M23" s="16">
        <v>7</v>
      </c>
      <c r="N23" s="16">
        <v>26</v>
      </c>
      <c r="O23" s="16"/>
      <c r="P23" s="16">
        <v>1</v>
      </c>
      <c r="Q23" s="15"/>
      <c r="R23" s="7">
        <v>19</v>
      </c>
      <c r="S23" s="16"/>
      <c r="T23" s="16">
        <v>61</v>
      </c>
      <c r="U23" s="16">
        <v>62</v>
      </c>
      <c r="V23" s="16"/>
      <c r="W23" s="16"/>
      <c r="X23" s="16"/>
      <c r="Y23" s="16"/>
      <c r="Z23" s="16"/>
      <c r="AA23" s="16"/>
      <c r="AB23" s="16">
        <v>12</v>
      </c>
      <c r="AC23" s="16">
        <v>6</v>
      </c>
      <c r="AD23" s="16">
        <v>2</v>
      </c>
      <c r="AE23" s="16">
        <v>2</v>
      </c>
      <c r="AF23" s="16">
        <v>19</v>
      </c>
      <c r="AG23" s="16">
        <v>11</v>
      </c>
      <c r="AH23" s="16"/>
      <c r="AI23" s="16"/>
      <c r="AJ23" s="16">
        <v>6</v>
      </c>
      <c r="AK23" s="16"/>
      <c r="AL23" s="16"/>
      <c r="AM23" s="16">
        <v>1</v>
      </c>
      <c r="AN23" s="16">
        <v>30</v>
      </c>
      <c r="AO23" s="16">
        <v>1</v>
      </c>
      <c r="AP23" s="16"/>
      <c r="AQ23" s="16">
        <v>17</v>
      </c>
      <c r="AR23" s="16"/>
      <c r="AS23" s="16">
        <v>4</v>
      </c>
      <c r="AT23" s="16">
        <v>9</v>
      </c>
      <c r="AU23" s="16"/>
      <c r="AV23" s="16"/>
      <c r="AW23" s="7">
        <v>0</v>
      </c>
      <c r="AX23" s="16"/>
      <c r="AY23" s="16">
        <v>4</v>
      </c>
      <c r="AZ23" s="10">
        <f t="shared" si="0"/>
        <v>319</v>
      </c>
      <c r="BB23" s="5">
        <v>391</v>
      </c>
      <c r="BC23" s="2" t="s">
        <v>40</v>
      </c>
      <c r="BD23" s="11" t="s">
        <v>41</v>
      </c>
      <c r="BE23" s="11" t="s">
        <v>45</v>
      </c>
      <c r="BF23" s="14" t="s">
        <v>43</v>
      </c>
      <c r="BG23" s="2" t="s">
        <v>60</v>
      </c>
      <c r="BH23" s="8">
        <f t="shared" si="1"/>
        <v>0</v>
      </c>
      <c r="BI23" s="8">
        <f t="shared" si="2"/>
        <v>0</v>
      </c>
      <c r="BJ23" s="8">
        <f t="shared" si="3"/>
        <v>5.6426332288401257E-2</v>
      </c>
      <c r="BK23" s="8">
        <f t="shared" si="4"/>
        <v>3.134796238244514E-3</v>
      </c>
      <c r="BL23" s="8">
        <f t="shared" si="5"/>
        <v>0</v>
      </c>
      <c r="BM23" s="8">
        <f t="shared" si="6"/>
        <v>0</v>
      </c>
      <c r="BN23" s="8">
        <f t="shared" si="7"/>
        <v>2.1943573667711599E-2</v>
      </c>
      <c r="BO23" s="8">
        <f t="shared" si="8"/>
        <v>8.1504702194357362E-2</v>
      </c>
      <c r="BP23" s="8">
        <f t="shared" si="9"/>
        <v>0</v>
      </c>
      <c r="BQ23" s="8">
        <f t="shared" si="10"/>
        <v>3.134796238244514E-3</v>
      </c>
      <c r="BR23" s="8">
        <f t="shared" si="11"/>
        <v>0</v>
      </c>
      <c r="BS23" s="8">
        <f t="shared" si="12"/>
        <v>5.9561128526645767E-2</v>
      </c>
      <c r="BT23" s="8">
        <f t="shared" si="13"/>
        <v>0</v>
      </c>
      <c r="BU23" s="8">
        <f t="shared" si="14"/>
        <v>0.19122257053291536</v>
      </c>
      <c r="BV23" s="8">
        <f t="shared" si="15"/>
        <v>0.19435736677115986</v>
      </c>
      <c r="BW23" s="8">
        <f t="shared" si="16"/>
        <v>0</v>
      </c>
      <c r="BX23" s="8">
        <f t="shared" si="17"/>
        <v>0</v>
      </c>
      <c r="BY23" s="8">
        <f t="shared" si="18"/>
        <v>0</v>
      </c>
      <c r="BZ23" s="8">
        <f t="shared" si="19"/>
        <v>0</v>
      </c>
      <c r="CA23" s="8">
        <f t="shared" si="20"/>
        <v>0</v>
      </c>
      <c r="CB23" s="8">
        <f t="shared" si="21"/>
        <v>0</v>
      </c>
      <c r="CC23" s="8">
        <f t="shared" si="22"/>
        <v>3.7617554858934171E-2</v>
      </c>
      <c r="CD23" s="8">
        <f t="shared" si="23"/>
        <v>1.8808777429467086E-2</v>
      </c>
      <c r="CE23" s="8">
        <f t="shared" si="24"/>
        <v>6.269592476489028E-3</v>
      </c>
      <c r="CF23" s="8">
        <f t="shared" si="25"/>
        <v>6.269592476489028E-3</v>
      </c>
      <c r="CG23" s="8">
        <f t="shared" si="26"/>
        <v>5.9561128526645767E-2</v>
      </c>
      <c r="CH23" s="8">
        <f t="shared" si="27"/>
        <v>3.4482758620689655E-2</v>
      </c>
      <c r="CI23" s="8">
        <f t="shared" si="28"/>
        <v>0</v>
      </c>
      <c r="CJ23" s="8">
        <f t="shared" si="29"/>
        <v>0</v>
      </c>
      <c r="CK23" s="8">
        <f t="shared" si="30"/>
        <v>1.8808777429467086E-2</v>
      </c>
      <c r="CL23" s="8">
        <f t="shared" si="31"/>
        <v>0</v>
      </c>
      <c r="CM23" s="8">
        <f t="shared" si="32"/>
        <v>0</v>
      </c>
      <c r="CN23" s="8">
        <f t="shared" si="33"/>
        <v>3.134796238244514E-3</v>
      </c>
      <c r="CO23" s="8">
        <f t="shared" si="34"/>
        <v>9.4043887147335428E-2</v>
      </c>
      <c r="CP23" s="8">
        <f t="shared" si="35"/>
        <v>3.134796238244514E-3</v>
      </c>
      <c r="CQ23" s="8">
        <f t="shared" si="36"/>
        <v>0</v>
      </c>
      <c r="CR23" s="8">
        <f t="shared" si="37"/>
        <v>5.329153605015674E-2</v>
      </c>
      <c r="CS23" s="8">
        <f t="shared" si="38"/>
        <v>0</v>
      </c>
      <c r="CT23" s="8">
        <f t="shared" si="39"/>
        <v>1.2539184952978056E-2</v>
      </c>
      <c r="CU23" s="8">
        <f t="shared" si="40"/>
        <v>2.8213166144200628E-2</v>
      </c>
      <c r="CV23" s="8">
        <f t="shared" si="41"/>
        <v>0</v>
      </c>
      <c r="CW23" s="8">
        <f t="shared" si="42"/>
        <v>0</v>
      </c>
      <c r="CX23" s="8">
        <f t="shared" si="43"/>
        <v>0</v>
      </c>
      <c r="CY23" s="8">
        <f t="shared" si="44"/>
        <v>0</v>
      </c>
      <c r="CZ23" s="60">
        <f t="shared" si="45"/>
        <v>1.2539184952978056E-2</v>
      </c>
      <c r="DB23" s="5">
        <v>391</v>
      </c>
      <c r="DC23" s="2" t="s">
        <v>40</v>
      </c>
      <c r="DD23" s="11" t="s">
        <v>41</v>
      </c>
      <c r="DE23" s="11" t="s">
        <v>45</v>
      </c>
      <c r="DF23" s="14" t="s">
        <v>43</v>
      </c>
      <c r="DG23" s="2" t="s">
        <v>60</v>
      </c>
      <c r="DH23" s="43">
        <f t="shared" si="46"/>
        <v>0</v>
      </c>
      <c r="DI23" s="43">
        <f t="shared" si="47"/>
        <v>0</v>
      </c>
      <c r="DJ23" s="43">
        <f t="shared" si="48"/>
        <v>5.6426332288401255</v>
      </c>
      <c r="DK23" s="43">
        <f t="shared" si="49"/>
        <v>0.31347962382445138</v>
      </c>
      <c r="DL23" s="43">
        <f t="shared" si="50"/>
        <v>0</v>
      </c>
      <c r="DM23" s="43">
        <f t="shared" si="51"/>
        <v>0</v>
      </c>
      <c r="DN23" s="43">
        <f t="shared" si="52"/>
        <v>2.1943573667711598</v>
      </c>
      <c r="DO23" s="43">
        <f t="shared" si="53"/>
        <v>8.1504702194357357</v>
      </c>
      <c r="DP23" s="43">
        <f t="shared" si="54"/>
        <v>0</v>
      </c>
      <c r="DQ23" s="43">
        <f t="shared" si="55"/>
        <v>0.31347962382445138</v>
      </c>
      <c r="DR23" s="43">
        <f t="shared" si="56"/>
        <v>0</v>
      </c>
      <c r="DS23" s="43">
        <f t="shared" si="57"/>
        <v>5.9561128526645764</v>
      </c>
      <c r="DT23" s="43">
        <f t="shared" si="58"/>
        <v>0</v>
      </c>
      <c r="DU23" s="43">
        <f t="shared" si="59"/>
        <v>19.122257053291534</v>
      </c>
      <c r="DV23" s="43">
        <f t="shared" si="60"/>
        <v>19.435736677115987</v>
      </c>
      <c r="DW23" s="43">
        <f t="shared" si="61"/>
        <v>0</v>
      </c>
      <c r="DX23" s="43">
        <f t="shared" si="62"/>
        <v>0</v>
      </c>
      <c r="DY23" s="43">
        <f t="shared" si="63"/>
        <v>0</v>
      </c>
      <c r="DZ23" s="43">
        <f t="shared" si="64"/>
        <v>0</v>
      </c>
      <c r="EA23" s="43">
        <f t="shared" si="65"/>
        <v>0</v>
      </c>
      <c r="EB23" s="43">
        <f t="shared" si="66"/>
        <v>0</v>
      </c>
      <c r="EC23" s="43">
        <f t="shared" si="67"/>
        <v>3.761755485893417</v>
      </c>
      <c r="ED23" s="43">
        <f t="shared" si="68"/>
        <v>1.8808777429467085</v>
      </c>
      <c r="EE23" s="43">
        <f t="shared" si="69"/>
        <v>0.62695924764890276</v>
      </c>
      <c r="EF23" s="43">
        <f t="shared" si="70"/>
        <v>0.62695924764890276</v>
      </c>
      <c r="EG23" s="43">
        <f t="shared" si="71"/>
        <v>5.9561128526645764</v>
      </c>
      <c r="EH23" s="43">
        <f t="shared" si="72"/>
        <v>3.4482758620689653</v>
      </c>
      <c r="EI23" s="43">
        <f t="shared" si="73"/>
        <v>0</v>
      </c>
      <c r="EJ23" s="43">
        <f t="shared" si="74"/>
        <v>0</v>
      </c>
      <c r="EK23" s="43">
        <f t="shared" si="75"/>
        <v>1.8808777429467085</v>
      </c>
      <c r="EL23" s="43">
        <f t="shared" si="76"/>
        <v>0</v>
      </c>
      <c r="EM23" s="43">
        <f t="shared" si="77"/>
        <v>0</v>
      </c>
      <c r="EN23" s="43">
        <f t="shared" si="78"/>
        <v>0.31347962382445138</v>
      </c>
      <c r="EO23" s="43">
        <f t="shared" si="79"/>
        <v>9.4043887147335425</v>
      </c>
      <c r="EP23" s="43">
        <f t="shared" si="80"/>
        <v>0.31347962382445138</v>
      </c>
      <c r="EQ23" s="43">
        <f t="shared" si="81"/>
        <v>0</v>
      </c>
      <c r="ER23" s="43">
        <f t="shared" si="82"/>
        <v>5.3291536050156738</v>
      </c>
      <c r="ES23" s="43">
        <f t="shared" si="83"/>
        <v>0</v>
      </c>
      <c r="ET23" s="43">
        <f t="shared" si="84"/>
        <v>1.2539184952978055</v>
      </c>
      <c r="EU23" s="43">
        <f t="shared" si="85"/>
        <v>2.8213166144200628</v>
      </c>
      <c r="EV23" s="43">
        <f t="shared" si="86"/>
        <v>0</v>
      </c>
      <c r="EW23" s="43">
        <f t="shared" si="87"/>
        <v>0</v>
      </c>
      <c r="EX23" s="43">
        <f t="shared" si="88"/>
        <v>0</v>
      </c>
      <c r="EY23" s="43">
        <f t="shared" si="89"/>
        <v>0</v>
      </c>
      <c r="EZ23" s="63">
        <f t="shared" si="90"/>
        <v>1.2539184952978055</v>
      </c>
      <c r="FB23" s="5">
        <v>391</v>
      </c>
      <c r="FC23" s="2" t="s">
        <v>40</v>
      </c>
      <c r="FD23" s="11" t="s">
        <v>41</v>
      </c>
      <c r="FE23" s="11" t="s">
        <v>45</v>
      </c>
      <c r="FF23" s="14" t="s">
        <v>43</v>
      </c>
      <c r="FG23" s="46" t="s">
        <v>60</v>
      </c>
      <c r="FH23" s="8">
        <f t="shared" si="91"/>
        <v>0.23983492002404819</v>
      </c>
      <c r="FI23" s="8">
        <f t="shared" si="92"/>
        <v>0.28951796403300684</v>
      </c>
      <c r="FJ23" s="8">
        <f t="shared" si="93"/>
        <v>0.24654148427576941</v>
      </c>
      <c r="FK23" s="8">
        <f t="shared" si="94"/>
        <v>0.45258310547220931</v>
      </c>
      <c r="FL23" s="43">
        <f t="shared" si="95"/>
        <v>0.4565563660791423</v>
      </c>
      <c r="FM23" s="43">
        <f t="shared" si="96"/>
        <v>0</v>
      </c>
      <c r="FN23" s="8">
        <f t="shared" si="97"/>
        <v>0.24654148427576941</v>
      </c>
      <c r="FO23" s="8">
        <f t="shared" si="98"/>
        <v>0.18677946108159363</v>
      </c>
      <c r="FP23" s="8">
        <f t="shared" si="99"/>
        <v>0.13757869830242861</v>
      </c>
      <c r="FQ23" s="43">
        <f>ASIN(SQRT(CO23))</f>
        <v>0.31168801879679997</v>
      </c>
      <c r="FR23" s="43">
        <f t="shared" si="101"/>
        <v>0.23295077381963381</v>
      </c>
      <c r="FS23" s="33" t="s">
        <v>111</v>
      </c>
      <c r="FT23" s="42"/>
      <c r="FU23" s="42"/>
      <c r="FV23" s="42"/>
      <c r="FW23" s="47"/>
      <c r="FX23" s="42"/>
    </row>
    <row r="24" spans="1:180">
      <c r="A24" s="5">
        <v>391</v>
      </c>
      <c r="B24" s="2" t="s">
        <v>40</v>
      </c>
      <c r="C24" s="11" t="s">
        <v>41</v>
      </c>
      <c r="D24" s="11" t="s">
        <v>46</v>
      </c>
      <c r="E24" s="14" t="s">
        <v>49</v>
      </c>
      <c r="F24" s="2" t="s">
        <v>61</v>
      </c>
      <c r="G24" s="16"/>
      <c r="H24" s="16"/>
      <c r="I24" s="16">
        <v>27</v>
      </c>
      <c r="J24" s="16"/>
      <c r="K24" s="16"/>
      <c r="L24" s="16"/>
      <c r="M24" s="16">
        <v>6</v>
      </c>
      <c r="N24" s="16">
        <v>11</v>
      </c>
      <c r="O24" s="16">
        <v>3</v>
      </c>
      <c r="P24" s="16">
        <v>3</v>
      </c>
      <c r="Q24" s="15"/>
      <c r="R24" s="7">
        <v>16</v>
      </c>
      <c r="S24" s="16">
        <v>1</v>
      </c>
      <c r="T24" s="16">
        <v>50</v>
      </c>
      <c r="U24" s="16">
        <v>63</v>
      </c>
      <c r="V24" s="16"/>
      <c r="W24" s="16"/>
      <c r="X24" s="16"/>
      <c r="Y24" s="16"/>
      <c r="Z24" s="16"/>
      <c r="AA24" s="16"/>
      <c r="AB24" s="16">
        <v>8</v>
      </c>
      <c r="AC24" s="16">
        <v>4</v>
      </c>
      <c r="AD24" s="16">
        <v>1</v>
      </c>
      <c r="AE24" s="16">
        <v>3</v>
      </c>
      <c r="AF24" s="16">
        <v>16</v>
      </c>
      <c r="AG24" s="16">
        <v>16</v>
      </c>
      <c r="AH24" s="16"/>
      <c r="AI24" s="16"/>
      <c r="AJ24" s="16">
        <v>7</v>
      </c>
      <c r="AK24" s="16"/>
      <c r="AL24" s="16"/>
      <c r="AM24" s="16">
        <v>3</v>
      </c>
      <c r="AN24" s="16">
        <v>28</v>
      </c>
      <c r="AO24" s="16">
        <v>3</v>
      </c>
      <c r="AP24" s="16"/>
      <c r="AQ24" s="16">
        <v>32</v>
      </c>
      <c r="AR24" s="16"/>
      <c r="AS24" s="16"/>
      <c r="AT24" s="16">
        <v>12</v>
      </c>
      <c r="AU24" s="16"/>
      <c r="AV24" s="16"/>
      <c r="AW24" s="7">
        <v>1</v>
      </c>
      <c r="AX24" s="16"/>
      <c r="AY24" s="16">
        <v>1</v>
      </c>
      <c r="AZ24" s="10">
        <f t="shared" si="0"/>
        <v>315</v>
      </c>
      <c r="BB24" s="5">
        <v>391</v>
      </c>
      <c r="BC24" s="2" t="s">
        <v>40</v>
      </c>
      <c r="BD24" s="11" t="s">
        <v>41</v>
      </c>
      <c r="BE24" s="11" t="s">
        <v>46</v>
      </c>
      <c r="BF24" s="14" t="s">
        <v>49</v>
      </c>
      <c r="BG24" s="2" t="s">
        <v>61</v>
      </c>
      <c r="BH24" s="8">
        <f t="shared" si="1"/>
        <v>0</v>
      </c>
      <c r="BI24" s="8">
        <f t="shared" si="2"/>
        <v>0</v>
      </c>
      <c r="BJ24" s="8">
        <f t="shared" si="3"/>
        <v>8.5714285714285715E-2</v>
      </c>
      <c r="BK24" s="8">
        <f t="shared" si="4"/>
        <v>0</v>
      </c>
      <c r="BL24" s="8">
        <f t="shared" si="5"/>
        <v>0</v>
      </c>
      <c r="BM24" s="8">
        <f t="shared" si="6"/>
        <v>0</v>
      </c>
      <c r="BN24" s="8">
        <f t="shared" si="7"/>
        <v>1.9047619047619049E-2</v>
      </c>
      <c r="BO24" s="8">
        <f t="shared" si="8"/>
        <v>3.4920634920634921E-2</v>
      </c>
      <c r="BP24" s="8">
        <f t="shared" si="9"/>
        <v>9.5238095238095247E-3</v>
      </c>
      <c r="BQ24" s="8">
        <f t="shared" si="10"/>
        <v>9.5238095238095247E-3</v>
      </c>
      <c r="BR24" s="8">
        <f t="shared" si="11"/>
        <v>0</v>
      </c>
      <c r="BS24" s="8">
        <f t="shared" si="12"/>
        <v>5.0793650793650794E-2</v>
      </c>
      <c r="BT24" s="8">
        <f t="shared" si="13"/>
        <v>3.1746031746031746E-3</v>
      </c>
      <c r="BU24" s="8">
        <f t="shared" si="14"/>
        <v>0.15873015873015872</v>
      </c>
      <c r="BV24" s="8">
        <f t="shared" si="15"/>
        <v>0.2</v>
      </c>
      <c r="BW24" s="8">
        <f t="shared" si="16"/>
        <v>0</v>
      </c>
      <c r="BX24" s="8">
        <f t="shared" si="17"/>
        <v>0</v>
      </c>
      <c r="BY24" s="8">
        <f t="shared" si="18"/>
        <v>0</v>
      </c>
      <c r="BZ24" s="8">
        <f t="shared" si="19"/>
        <v>0</v>
      </c>
      <c r="CA24" s="8">
        <f t="shared" si="20"/>
        <v>0</v>
      </c>
      <c r="CB24" s="8">
        <f t="shared" si="21"/>
        <v>0</v>
      </c>
      <c r="CC24" s="8">
        <f t="shared" si="22"/>
        <v>2.5396825396825397E-2</v>
      </c>
      <c r="CD24" s="8">
        <f t="shared" si="23"/>
        <v>1.2698412698412698E-2</v>
      </c>
      <c r="CE24" s="8">
        <f t="shared" si="24"/>
        <v>3.1746031746031746E-3</v>
      </c>
      <c r="CF24" s="8">
        <f t="shared" si="25"/>
        <v>9.5238095238095247E-3</v>
      </c>
      <c r="CG24" s="8">
        <f t="shared" si="26"/>
        <v>5.0793650793650794E-2</v>
      </c>
      <c r="CH24" s="8">
        <f t="shared" si="27"/>
        <v>5.0793650793650794E-2</v>
      </c>
      <c r="CI24" s="8">
        <f t="shared" si="28"/>
        <v>0</v>
      </c>
      <c r="CJ24" s="8">
        <f t="shared" si="29"/>
        <v>0</v>
      </c>
      <c r="CK24" s="8">
        <f t="shared" si="30"/>
        <v>2.2222222222222223E-2</v>
      </c>
      <c r="CL24" s="8">
        <f t="shared" si="31"/>
        <v>0</v>
      </c>
      <c r="CM24" s="8">
        <f t="shared" si="32"/>
        <v>0</v>
      </c>
      <c r="CN24" s="8">
        <f t="shared" si="33"/>
        <v>9.5238095238095247E-3</v>
      </c>
      <c r="CO24" s="8">
        <f t="shared" si="34"/>
        <v>8.8888888888888892E-2</v>
      </c>
      <c r="CP24" s="8">
        <f t="shared" si="35"/>
        <v>9.5238095238095247E-3</v>
      </c>
      <c r="CQ24" s="8">
        <f t="shared" si="36"/>
        <v>0</v>
      </c>
      <c r="CR24" s="8">
        <f t="shared" si="37"/>
        <v>0.10158730158730159</v>
      </c>
      <c r="CS24" s="8">
        <f t="shared" si="38"/>
        <v>0</v>
      </c>
      <c r="CT24" s="8">
        <f t="shared" si="39"/>
        <v>0</v>
      </c>
      <c r="CU24" s="8">
        <f t="shared" si="40"/>
        <v>3.8095238095238099E-2</v>
      </c>
      <c r="CV24" s="8">
        <f t="shared" si="41"/>
        <v>0</v>
      </c>
      <c r="CW24" s="8">
        <f t="shared" si="42"/>
        <v>0</v>
      </c>
      <c r="CX24" s="8">
        <f t="shared" si="43"/>
        <v>3.1746031746031746E-3</v>
      </c>
      <c r="CY24" s="8">
        <f t="shared" si="44"/>
        <v>0</v>
      </c>
      <c r="CZ24" s="60">
        <f t="shared" si="45"/>
        <v>3.1746031746031746E-3</v>
      </c>
      <c r="DB24" s="5">
        <v>391</v>
      </c>
      <c r="DC24" s="2" t="s">
        <v>40</v>
      </c>
      <c r="DD24" s="11" t="s">
        <v>41</v>
      </c>
      <c r="DE24" s="11" t="s">
        <v>46</v>
      </c>
      <c r="DF24" s="14" t="s">
        <v>49</v>
      </c>
      <c r="DG24" s="2" t="s">
        <v>61</v>
      </c>
      <c r="DH24" s="43">
        <f t="shared" si="46"/>
        <v>0</v>
      </c>
      <c r="DI24" s="43">
        <f t="shared" si="47"/>
        <v>0</v>
      </c>
      <c r="DJ24" s="43">
        <f t="shared" si="48"/>
        <v>8.5714285714285712</v>
      </c>
      <c r="DK24" s="43">
        <f t="shared" si="49"/>
        <v>0</v>
      </c>
      <c r="DL24" s="43">
        <f t="shared" si="50"/>
        <v>0</v>
      </c>
      <c r="DM24" s="43">
        <f t="shared" si="51"/>
        <v>0</v>
      </c>
      <c r="DN24" s="43">
        <f t="shared" si="52"/>
        <v>1.9047619047619049</v>
      </c>
      <c r="DO24" s="43">
        <f t="shared" si="53"/>
        <v>3.4920634920634921</v>
      </c>
      <c r="DP24" s="43">
        <f t="shared" si="54"/>
        <v>0.95238095238095244</v>
      </c>
      <c r="DQ24" s="43">
        <f t="shared" si="55"/>
        <v>0.95238095238095244</v>
      </c>
      <c r="DR24" s="43">
        <f t="shared" si="56"/>
        <v>0</v>
      </c>
      <c r="DS24" s="43">
        <f t="shared" si="57"/>
        <v>5.0793650793650791</v>
      </c>
      <c r="DT24" s="43">
        <f t="shared" si="58"/>
        <v>0.31746031746031744</v>
      </c>
      <c r="DU24" s="43">
        <f t="shared" si="59"/>
        <v>15.873015873015872</v>
      </c>
      <c r="DV24" s="43">
        <f t="shared" si="60"/>
        <v>20</v>
      </c>
      <c r="DW24" s="43">
        <f t="shared" si="61"/>
        <v>0</v>
      </c>
      <c r="DX24" s="43">
        <f t="shared" si="62"/>
        <v>0</v>
      </c>
      <c r="DY24" s="43">
        <f t="shared" si="63"/>
        <v>0</v>
      </c>
      <c r="DZ24" s="43">
        <f t="shared" si="64"/>
        <v>0</v>
      </c>
      <c r="EA24" s="43">
        <f t="shared" si="65"/>
        <v>0</v>
      </c>
      <c r="EB24" s="43">
        <f t="shared" si="66"/>
        <v>0</v>
      </c>
      <c r="EC24" s="43">
        <f t="shared" si="67"/>
        <v>2.5396825396825395</v>
      </c>
      <c r="ED24" s="43">
        <f t="shared" si="68"/>
        <v>1.2698412698412698</v>
      </c>
      <c r="EE24" s="43">
        <f t="shared" si="69"/>
        <v>0.31746031746031744</v>
      </c>
      <c r="EF24" s="43">
        <f t="shared" si="70"/>
        <v>0.95238095238095244</v>
      </c>
      <c r="EG24" s="43">
        <f t="shared" si="71"/>
        <v>5.0793650793650791</v>
      </c>
      <c r="EH24" s="43">
        <f t="shared" si="72"/>
        <v>5.0793650793650791</v>
      </c>
      <c r="EI24" s="43">
        <f t="shared" si="73"/>
        <v>0</v>
      </c>
      <c r="EJ24" s="43">
        <f t="shared" si="74"/>
        <v>0</v>
      </c>
      <c r="EK24" s="43">
        <f t="shared" si="75"/>
        <v>2.2222222222222223</v>
      </c>
      <c r="EL24" s="43">
        <f t="shared" si="76"/>
        <v>0</v>
      </c>
      <c r="EM24" s="43">
        <f t="shared" si="77"/>
        <v>0</v>
      </c>
      <c r="EN24" s="43">
        <f t="shared" si="78"/>
        <v>0.95238095238095244</v>
      </c>
      <c r="EO24" s="43">
        <f t="shared" si="79"/>
        <v>8.8888888888888893</v>
      </c>
      <c r="EP24" s="43">
        <f t="shared" si="80"/>
        <v>0.95238095238095244</v>
      </c>
      <c r="EQ24" s="43">
        <f t="shared" si="81"/>
        <v>0</v>
      </c>
      <c r="ER24" s="43">
        <f t="shared" si="82"/>
        <v>10.158730158730158</v>
      </c>
      <c r="ES24" s="43">
        <f t="shared" si="83"/>
        <v>0</v>
      </c>
      <c r="ET24" s="43">
        <f t="shared" si="84"/>
        <v>0</v>
      </c>
      <c r="EU24" s="43">
        <f t="shared" si="85"/>
        <v>3.8095238095238098</v>
      </c>
      <c r="EV24" s="43">
        <f t="shared" si="86"/>
        <v>0</v>
      </c>
      <c r="EW24" s="43">
        <f t="shared" si="87"/>
        <v>0</v>
      </c>
      <c r="EX24" s="43">
        <f t="shared" si="88"/>
        <v>0.31746031746031744</v>
      </c>
      <c r="EY24" s="43">
        <f t="shared" si="89"/>
        <v>0</v>
      </c>
      <c r="EZ24" s="63">
        <f t="shared" si="90"/>
        <v>0.31746031746031744</v>
      </c>
      <c r="FB24" s="5">
        <v>391</v>
      </c>
      <c r="FC24" s="2" t="s">
        <v>40</v>
      </c>
      <c r="FD24" s="11" t="s">
        <v>41</v>
      </c>
      <c r="FE24" s="11" t="s">
        <v>46</v>
      </c>
      <c r="FF24" s="14" t="s">
        <v>49</v>
      </c>
      <c r="FG24" s="46" t="s">
        <v>61</v>
      </c>
      <c r="FH24" s="8">
        <f t="shared" si="91"/>
        <v>0.29712251634710229</v>
      </c>
      <c r="FI24" s="8">
        <f t="shared" si="92"/>
        <v>0.18797569862724167</v>
      </c>
      <c r="FJ24" s="8">
        <f t="shared" si="93"/>
        <v>0.2273273756733748</v>
      </c>
      <c r="FK24" s="8">
        <f t="shared" si="94"/>
        <v>0.40978216383413041</v>
      </c>
      <c r="FL24" s="43">
        <f t="shared" si="95"/>
        <v>0.46364760900080609</v>
      </c>
      <c r="FM24" s="43">
        <f t="shared" si="96"/>
        <v>0</v>
      </c>
      <c r="FN24" s="8">
        <f t="shared" si="97"/>
        <v>0.2273273756733748</v>
      </c>
      <c r="FO24" s="8">
        <f t="shared" si="98"/>
        <v>0.2273273756733748</v>
      </c>
      <c r="FP24" s="8">
        <f t="shared" si="99"/>
        <v>0.14962890935951745</v>
      </c>
      <c r="FQ24" s="43">
        <f t="shared" si="100"/>
        <v>0.30274595162300438</v>
      </c>
      <c r="FR24" s="43">
        <f t="shared" si="101"/>
        <v>0.32438680286985472</v>
      </c>
      <c r="FS24" s="33" t="s">
        <v>111</v>
      </c>
      <c r="FT24" s="42"/>
      <c r="FU24" s="42"/>
      <c r="FV24" s="42"/>
      <c r="FW24" s="42"/>
      <c r="FX24" s="42"/>
    </row>
    <row r="25" spans="1:180">
      <c r="A25" s="5">
        <v>391</v>
      </c>
      <c r="B25" s="2" t="s">
        <v>40</v>
      </c>
      <c r="C25" s="11" t="s">
        <v>41</v>
      </c>
      <c r="D25" s="11" t="s">
        <v>48</v>
      </c>
      <c r="E25" s="14" t="s">
        <v>43</v>
      </c>
      <c r="F25" s="2" t="s">
        <v>62</v>
      </c>
      <c r="G25" s="16"/>
      <c r="H25" s="16"/>
      <c r="I25" s="16">
        <v>12</v>
      </c>
      <c r="J25" s="16"/>
      <c r="K25" s="16"/>
      <c r="L25" s="16"/>
      <c r="M25" s="16">
        <v>9</v>
      </c>
      <c r="N25" s="16">
        <v>14</v>
      </c>
      <c r="O25" s="16">
        <v>1</v>
      </c>
      <c r="P25" s="16"/>
      <c r="Q25" s="15"/>
      <c r="R25" s="7">
        <v>28</v>
      </c>
      <c r="S25" s="16">
        <v>3</v>
      </c>
      <c r="T25" s="16">
        <v>57</v>
      </c>
      <c r="U25" s="16">
        <v>47</v>
      </c>
      <c r="V25" s="16"/>
      <c r="W25" s="16"/>
      <c r="X25" s="16"/>
      <c r="Y25" s="16"/>
      <c r="Z25" s="16"/>
      <c r="AA25" s="16">
        <v>4</v>
      </c>
      <c r="AB25" s="16">
        <v>13</v>
      </c>
      <c r="AC25" s="16">
        <v>12</v>
      </c>
      <c r="AD25" s="16">
        <v>1</v>
      </c>
      <c r="AE25" s="16">
        <v>4</v>
      </c>
      <c r="AF25" s="16">
        <v>23</v>
      </c>
      <c r="AG25" s="16">
        <v>4</v>
      </c>
      <c r="AH25" s="16"/>
      <c r="AI25" s="16"/>
      <c r="AJ25" s="16">
        <v>9</v>
      </c>
      <c r="AK25" s="16"/>
      <c r="AL25" s="16"/>
      <c r="AM25" s="16">
        <v>3</v>
      </c>
      <c r="AN25" s="16">
        <v>24</v>
      </c>
      <c r="AO25" s="16">
        <v>2</v>
      </c>
      <c r="AP25" s="16"/>
      <c r="AQ25" s="16">
        <v>28</v>
      </c>
      <c r="AR25" s="16">
        <v>1</v>
      </c>
      <c r="AS25" s="16"/>
      <c r="AT25" s="16">
        <v>9</v>
      </c>
      <c r="AU25" s="16"/>
      <c r="AV25" s="16">
        <v>3</v>
      </c>
      <c r="AW25" s="7">
        <v>3</v>
      </c>
      <c r="AX25" s="16"/>
      <c r="AY25" s="16"/>
      <c r="AZ25" s="10">
        <f t="shared" si="0"/>
        <v>314</v>
      </c>
      <c r="BB25" s="5">
        <v>391</v>
      </c>
      <c r="BC25" s="2" t="s">
        <v>40</v>
      </c>
      <c r="BD25" s="11" t="s">
        <v>41</v>
      </c>
      <c r="BE25" s="11" t="s">
        <v>48</v>
      </c>
      <c r="BF25" s="14" t="s">
        <v>43</v>
      </c>
      <c r="BG25" s="2" t="s">
        <v>62</v>
      </c>
      <c r="BH25" s="8">
        <f t="shared" si="1"/>
        <v>0</v>
      </c>
      <c r="BI25" s="8">
        <f t="shared" si="2"/>
        <v>0</v>
      </c>
      <c r="BJ25" s="8">
        <f t="shared" si="3"/>
        <v>3.8216560509554139E-2</v>
      </c>
      <c r="BK25" s="8">
        <f t="shared" si="4"/>
        <v>0</v>
      </c>
      <c r="BL25" s="8">
        <f t="shared" si="5"/>
        <v>0</v>
      </c>
      <c r="BM25" s="8">
        <f t="shared" si="6"/>
        <v>0</v>
      </c>
      <c r="BN25" s="8">
        <f t="shared" si="7"/>
        <v>2.8662420382165606E-2</v>
      </c>
      <c r="BO25" s="8">
        <f t="shared" si="8"/>
        <v>4.4585987261146494E-2</v>
      </c>
      <c r="BP25" s="8">
        <f t="shared" si="9"/>
        <v>3.1847133757961785E-3</v>
      </c>
      <c r="BQ25" s="8">
        <f t="shared" si="10"/>
        <v>0</v>
      </c>
      <c r="BR25" s="8">
        <f t="shared" si="11"/>
        <v>0</v>
      </c>
      <c r="BS25" s="8">
        <f t="shared" si="12"/>
        <v>8.9171974522292988E-2</v>
      </c>
      <c r="BT25" s="8">
        <f t="shared" si="13"/>
        <v>9.5541401273885346E-3</v>
      </c>
      <c r="BU25" s="8">
        <f t="shared" si="14"/>
        <v>0.18152866242038215</v>
      </c>
      <c r="BV25" s="8">
        <f t="shared" si="15"/>
        <v>0.14968152866242038</v>
      </c>
      <c r="BW25" s="8">
        <f t="shared" si="16"/>
        <v>0</v>
      </c>
      <c r="BX25" s="8">
        <f t="shared" si="17"/>
        <v>0</v>
      </c>
      <c r="BY25" s="8">
        <f t="shared" si="18"/>
        <v>0</v>
      </c>
      <c r="BZ25" s="8">
        <f t="shared" si="19"/>
        <v>0</v>
      </c>
      <c r="CA25" s="8">
        <f t="shared" si="20"/>
        <v>0</v>
      </c>
      <c r="CB25" s="8">
        <f t="shared" si="21"/>
        <v>1.2738853503184714E-2</v>
      </c>
      <c r="CC25" s="8">
        <f t="shared" si="22"/>
        <v>4.1401273885350316E-2</v>
      </c>
      <c r="CD25" s="8">
        <f t="shared" si="23"/>
        <v>3.8216560509554139E-2</v>
      </c>
      <c r="CE25" s="8">
        <f t="shared" si="24"/>
        <v>3.1847133757961785E-3</v>
      </c>
      <c r="CF25" s="8">
        <f t="shared" si="25"/>
        <v>1.2738853503184714E-2</v>
      </c>
      <c r="CG25" s="8">
        <f t="shared" si="26"/>
        <v>7.32484076433121E-2</v>
      </c>
      <c r="CH25" s="8">
        <f t="shared" si="27"/>
        <v>1.2738853503184714E-2</v>
      </c>
      <c r="CI25" s="8">
        <f t="shared" si="28"/>
        <v>0</v>
      </c>
      <c r="CJ25" s="8">
        <f t="shared" si="29"/>
        <v>0</v>
      </c>
      <c r="CK25" s="8">
        <f t="shared" si="30"/>
        <v>2.8662420382165606E-2</v>
      </c>
      <c r="CL25" s="8">
        <f t="shared" si="31"/>
        <v>0</v>
      </c>
      <c r="CM25" s="8">
        <f t="shared" si="32"/>
        <v>0</v>
      </c>
      <c r="CN25" s="8">
        <f t="shared" si="33"/>
        <v>9.5541401273885346E-3</v>
      </c>
      <c r="CO25" s="8">
        <f t="shared" si="34"/>
        <v>7.6433121019108277E-2</v>
      </c>
      <c r="CP25" s="8">
        <f t="shared" si="35"/>
        <v>6.369426751592357E-3</v>
      </c>
      <c r="CQ25" s="8">
        <f t="shared" si="36"/>
        <v>0</v>
      </c>
      <c r="CR25" s="8">
        <f t="shared" si="37"/>
        <v>8.9171974522292988E-2</v>
      </c>
      <c r="CS25" s="8">
        <f t="shared" si="38"/>
        <v>3.1847133757961785E-3</v>
      </c>
      <c r="CT25" s="8">
        <f t="shared" si="39"/>
        <v>0</v>
      </c>
      <c r="CU25" s="8">
        <f t="shared" si="40"/>
        <v>2.8662420382165606E-2</v>
      </c>
      <c r="CV25" s="8">
        <f t="shared" si="41"/>
        <v>0</v>
      </c>
      <c r="CW25" s="8">
        <f t="shared" si="42"/>
        <v>9.5541401273885346E-3</v>
      </c>
      <c r="CX25" s="8">
        <f t="shared" si="43"/>
        <v>9.5541401273885346E-3</v>
      </c>
      <c r="CY25" s="8">
        <f t="shared" si="44"/>
        <v>0</v>
      </c>
      <c r="CZ25" s="60">
        <f t="shared" si="45"/>
        <v>0</v>
      </c>
      <c r="DB25" s="5">
        <v>391</v>
      </c>
      <c r="DC25" s="2" t="s">
        <v>40</v>
      </c>
      <c r="DD25" s="11" t="s">
        <v>41</v>
      </c>
      <c r="DE25" s="11" t="s">
        <v>48</v>
      </c>
      <c r="DF25" s="14" t="s">
        <v>43</v>
      </c>
      <c r="DG25" s="2" t="s">
        <v>62</v>
      </c>
      <c r="DH25" s="43">
        <f t="shared" si="46"/>
        <v>0</v>
      </c>
      <c r="DI25" s="43">
        <f t="shared" si="47"/>
        <v>0</v>
      </c>
      <c r="DJ25" s="43">
        <f t="shared" si="48"/>
        <v>3.8216560509554141</v>
      </c>
      <c r="DK25" s="43">
        <f t="shared" si="49"/>
        <v>0</v>
      </c>
      <c r="DL25" s="43">
        <f t="shared" si="50"/>
        <v>0</v>
      </c>
      <c r="DM25" s="43">
        <f t="shared" si="51"/>
        <v>0</v>
      </c>
      <c r="DN25" s="43">
        <f t="shared" si="52"/>
        <v>2.8662420382165608</v>
      </c>
      <c r="DO25" s="43">
        <f t="shared" si="53"/>
        <v>4.4585987261146496</v>
      </c>
      <c r="DP25" s="43">
        <f t="shared" si="54"/>
        <v>0.31847133757961787</v>
      </c>
      <c r="DQ25" s="43">
        <f t="shared" si="55"/>
        <v>0</v>
      </c>
      <c r="DR25" s="43">
        <f t="shared" si="56"/>
        <v>0</v>
      </c>
      <c r="DS25" s="43">
        <f t="shared" si="57"/>
        <v>8.9171974522292992</v>
      </c>
      <c r="DT25" s="43">
        <f t="shared" si="58"/>
        <v>0.95541401273885351</v>
      </c>
      <c r="DU25" s="43">
        <f t="shared" si="59"/>
        <v>18.152866242038215</v>
      </c>
      <c r="DV25" s="43">
        <f t="shared" si="60"/>
        <v>14.968152866242038</v>
      </c>
      <c r="DW25" s="43">
        <f t="shared" si="61"/>
        <v>0</v>
      </c>
      <c r="DX25" s="43">
        <f t="shared" si="62"/>
        <v>0</v>
      </c>
      <c r="DY25" s="43">
        <f t="shared" si="63"/>
        <v>0</v>
      </c>
      <c r="DZ25" s="43">
        <f t="shared" si="64"/>
        <v>0</v>
      </c>
      <c r="EA25" s="43">
        <f t="shared" si="65"/>
        <v>0</v>
      </c>
      <c r="EB25" s="43">
        <f t="shared" si="66"/>
        <v>1.2738853503184715</v>
      </c>
      <c r="EC25" s="43">
        <f t="shared" si="67"/>
        <v>4.1401273885350314</v>
      </c>
      <c r="ED25" s="43">
        <f t="shared" si="68"/>
        <v>3.8216560509554141</v>
      </c>
      <c r="EE25" s="43">
        <f t="shared" si="69"/>
        <v>0.31847133757961787</v>
      </c>
      <c r="EF25" s="43">
        <f t="shared" si="70"/>
        <v>1.2738853503184715</v>
      </c>
      <c r="EG25" s="43">
        <f t="shared" si="71"/>
        <v>7.3248407643312099</v>
      </c>
      <c r="EH25" s="43">
        <f t="shared" si="72"/>
        <v>1.2738853503184715</v>
      </c>
      <c r="EI25" s="43">
        <f t="shared" si="73"/>
        <v>0</v>
      </c>
      <c r="EJ25" s="43">
        <f t="shared" si="74"/>
        <v>0</v>
      </c>
      <c r="EK25" s="43">
        <f t="shared" si="75"/>
        <v>2.8662420382165608</v>
      </c>
      <c r="EL25" s="43">
        <f t="shared" si="76"/>
        <v>0</v>
      </c>
      <c r="EM25" s="43">
        <f t="shared" si="77"/>
        <v>0</v>
      </c>
      <c r="EN25" s="43">
        <f t="shared" si="78"/>
        <v>0.95541401273885351</v>
      </c>
      <c r="EO25" s="43">
        <f t="shared" si="79"/>
        <v>7.6433121019108281</v>
      </c>
      <c r="EP25" s="43">
        <f t="shared" si="80"/>
        <v>0.63694267515923575</v>
      </c>
      <c r="EQ25" s="43">
        <f t="shared" si="81"/>
        <v>0</v>
      </c>
      <c r="ER25" s="43">
        <f t="shared" si="82"/>
        <v>8.9171974522292992</v>
      </c>
      <c r="ES25" s="43">
        <f t="shared" si="83"/>
        <v>0.31847133757961787</v>
      </c>
      <c r="ET25" s="43">
        <f t="shared" si="84"/>
        <v>0</v>
      </c>
      <c r="EU25" s="43">
        <f t="shared" si="85"/>
        <v>2.8662420382165608</v>
      </c>
      <c r="EV25" s="43">
        <f t="shared" si="86"/>
        <v>0</v>
      </c>
      <c r="EW25" s="43">
        <f t="shared" si="87"/>
        <v>0.95541401273885351</v>
      </c>
      <c r="EX25" s="43">
        <f t="shared" si="88"/>
        <v>0.95541401273885351</v>
      </c>
      <c r="EY25" s="43">
        <f t="shared" si="89"/>
        <v>0</v>
      </c>
      <c r="EZ25" s="63">
        <f t="shared" si="90"/>
        <v>0</v>
      </c>
      <c r="FB25" s="5">
        <v>391</v>
      </c>
      <c r="FC25" s="2" t="s">
        <v>40</v>
      </c>
      <c r="FD25" s="11" t="s">
        <v>41</v>
      </c>
      <c r="FE25" s="11" t="s">
        <v>48</v>
      </c>
      <c r="FF25" s="14" t="s">
        <v>43</v>
      </c>
      <c r="FG25" s="46" t="s">
        <v>62</v>
      </c>
      <c r="FH25" s="8">
        <f t="shared" si="91"/>
        <v>0.1967576403426757</v>
      </c>
      <c r="FI25" s="8">
        <f t="shared" si="92"/>
        <v>0.21275536993308211</v>
      </c>
      <c r="FJ25" s="8">
        <f t="shared" si="93"/>
        <v>0.30324296352522195</v>
      </c>
      <c r="FK25" s="8">
        <f t="shared" si="94"/>
        <v>0.44013522461762777</v>
      </c>
      <c r="FL25" s="43">
        <f t="shared" si="95"/>
        <v>0.39725327085872864</v>
      </c>
      <c r="FM25" s="43">
        <f t="shared" si="96"/>
        <v>0.11310754548649996</v>
      </c>
      <c r="FN25" s="8">
        <f t="shared" si="97"/>
        <v>0.27406238173614311</v>
      </c>
      <c r="FO25" s="8">
        <f t="shared" si="98"/>
        <v>0.11310754548649996</v>
      </c>
      <c r="FP25" s="8">
        <f t="shared" si="99"/>
        <v>0.17011916431073323</v>
      </c>
      <c r="FQ25" s="43">
        <f t="shared" si="100"/>
        <v>0.28011420755193522</v>
      </c>
      <c r="FR25" s="43">
        <f t="shared" si="101"/>
        <v>0.30324296352522195</v>
      </c>
      <c r="FS25" s="33" t="s">
        <v>111</v>
      </c>
      <c r="FT25" s="42"/>
      <c r="FU25" s="42"/>
      <c r="FV25" s="42"/>
      <c r="FW25" s="42"/>
      <c r="FX25" s="42"/>
    </row>
    <row r="26" spans="1:180">
      <c r="A26" s="5">
        <v>391</v>
      </c>
      <c r="B26" s="2" t="s">
        <v>40</v>
      </c>
      <c r="C26" s="11" t="s">
        <v>42</v>
      </c>
      <c r="D26" s="11" t="s">
        <v>28</v>
      </c>
      <c r="E26" s="14" t="s">
        <v>43</v>
      </c>
      <c r="F26" s="2" t="s">
        <v>63</v>
      </c>
      <c r="G26" s="16"/>
      <c r="H26" s="16"/>
      <c r="I26" s="16">
        <v>18</v>
      </c>
      <c r="J26" s="16"/>
      <c r="K26" s="16"/>
      <c r="L26" s="16"/>
      <c r="M26" s="16">
        <v>4</v>
      </c>
      <c r="N26" s="16">
        <v>29</v>
      </c>
      <c r="O26" s="16"/>
      <c r="P26" s="16">
        <v>7</v>
      </c>
      <c r="Q26" s="15">
        <v>1</v>
      </c>
      <c r="R26" s="7">
        <v>28</v>
      </c>
      <c r="S26" s="16"/>
      <c r="T26" s="16">
        <v>54</v>
      </c>
      <c r="U26" s="16">
        <v>53</v>
      </c>
      <c r="V26" s="16"/>
      <c r="W26" s="16"/>
      <c r="X26" s="16"/>
      <c r="Y26" s="16"/>
      <c r="Z26" s="16"/>
      <c r="AA26" s="16">
        <v>7</v>
      </c>
      <c r="AB26" s="16">
        <v>2</v>
      </c>
      <c r="AC26" s="16">
        <v>1</v>
      </c>
      <c r="AD26" s="16">
        <v>1</v>
      </c>
      <c r="AE26" s="16">
        <v>3</v>
      </c>
      <c r="AF26" s="16">
        <v>7</v>
      </c>
      <c r="AG26" s="16">
        <v>22</v>
      </c>
      <c r="AH26" s="16"/>
      <c r="AI26" s="16"/>
      <c r="AJ26" s="16">
        <v>6</v>
      </c>
      <c r="AK26" s="16"/>
      <c r="AL26" s="16"/>
      <c r="AM26" s="16">
        <v>3</v>
      </c>
      <c r="AN26" s="16">
        <v>22</v>
      </c>
      <c r="AO26" s="16">
        <v>7</v>
      </c>
      <c r="AP26" s="16"/>
      <c r="AQ26" s="16">
        <v>35</v>
      </c>
      <c r="AR26" s="16"/>
      <c r="AS26" s="16"/>
      <c r="AT26" s="16">
        <v>29</v>
      </c>
      <c r="AU26" s="16"/>
      <c r="AV26" s="16"/>
      <c r="AW26" s="7">
        <v>3</v>
      </c>
      <c r="AX26" s="16"/>
      <c r="AY26" s="16">
        <v>4</v>
      </c>
      <c r="AZ26" s="10">
        <f t="shared" si="0"/>
        <v>346</v>
      </c>
      <c r="BB26" s="5">
        <v>391</v>
      </c>
      <c r="BC26" s="2" t="s">
        <v>40</v>
      </c>
      <c r="BD26" s="11" t="s">
        <v>42</v>
      </c>
      <c r="BE26" s="11" t="s">
        <v>28</v>
      </c>
      <c r="BF26" s="14" t="s">
        <v>43</v>
      </c>
      <c r="BG26" s="2" t="s">
        <v>63</v>
      </c>
      <c r="BH26" s="8">
        <f t="shared" si="1"/>
        <v>0</v>
      </c>
      <c r="BI26" s="8">
        <f t="shared" si="2"/>
        <v>0</v>
      </c>
      <c r="BJ26" s="8">
        <f t="shared" si="3"/>
        <v>5.2023121387283239E-2</v>
      </c>
      <c r="BK26" s="8">
        <f t="shared" si="4"/>
        <v>0</v>
      </c>
      <c r="BL26" s="8">
        <f t="shared" si="5"/>
        <v>0</v>
      </c>
      <c r="BM26" s="8">
        <f t="shared" si="6"/>
        <v>0</v>
      </c>
      <c r="BN26" s="8">
        <f t="shared" si="7"/>
        <v>1.1560693641618497E-2</v>
      </c>
      <c r="BO26" s="8">
        <f t="shared" si="8"/>
        <v>8.3815028901734104E-2</v>
      </c>
      <c r="BP26" s="8">
        <f t="shared" si="9"/>
        <v>0</v>
      </c>
      <c r="BQ26" s="8">
        <f t="shared" si="10"/>
        <v>2.023121387283237E-2</v>
      </c>
      <c r="BR26" s="8">
        <f t="shared" si="11"/>
        <v>2.8901734104046241E-3</v>
      </c>
      <c r="BS26" s="8">
        <f t="shared" si="12"/>
        <v>8.0924855491329481E-2</v>
      </c>
      <c r="BT26" s="8">
        <f t="shared" si="13"/>
        <v>0</v>
      </c>
      <c r="BU26" s="8">
        <f t="shared" si="14"/>
        <v>0.15606936416184972</v>
      </c>
      <c r="BV26" s="8">
        <f t="shared" si="15"/>
        <v>0.15317919075144509</v>
      </c>
      <c r="BW26" s="8">
        <f t="shared" si="16"/>
        <v>0</v>
      </c>
      <c r="BX26" s="8">
        <f t="shared" si="17"/>
        <v>0</v>
      </c>
      <c r="BY26" s="8">
        <f t="shared" si="18"/>
        <v>0</v>
      </c>
      <c r="BZ26" s="8">
        <f t="shared" si="19"/>
        <v>0</v>
      </c>
      <c r="CA26" s="8">
        <f t="shared" si="20"/>
        <v>0</v>
      </c>
      <c r="CB26" s="8">
        <f t="shared" si="21"/>
        <v>2.023121387283237E-2</v>
      </c>
      <c r="CC26" s="8">
        <f t="shared" si="22"/>
        <v>5.7803468208092483E-3</v>
      </c>
      <c r="CD26" s="8">
        <f t="shared" si="23"/>
        <v>2.8901734104046241E-3</v>
      </c>
      <c r="CE26" s="8">
        <f t="shared" si="24"/>
        <v>2.8901734104046241E-3</v>
      </c>
      <c r="CF26" s="8">
        <f t="shared" si="25"/>
        <v>8.670520231213872E-3</v>
      </c>
      <c r="CG26" s="8">
        <f t="shared" si="26"/>
        <v>2.023121387283237E-2</v>
      </c>
      <c r="CH26" s="8">
        <f t="shared" si="27"/>
        <v>6.358381502890173E-2</v>
      </c>
      <c r="CI26" s="8">
        <f t="shared" si="28"/>
        <v>0</v>
      </c>
      <c r="CJ26" s="8">
        <f t="shared" si="29"/>
        <v>0</v>
      </c>
      <c r="CK26" s="8">
        <f t="shared" si="30"/>
        <v>1.7341040462427744E-2</v>
      </c>
      <c r="CL26" s="8">
        <f t="shared" si="31"/>
        <v>0</v>
      </c>
      <c r="CM26" s="8">
        <f t="shared" si="32"/>
        <v>0</v>
      </c>
      <c r="CN26" s="8">
        <f t="shared" si="33"/>
        <v>8.670520231213872E-3</v>
      </c>
      <c r="CO26" s="8">
        <f t="shared" si="34"/>
        <v>6.358381502890173E-2</v>
      </c>
      <c r="CP26" s="8">
        <f t="shared" si="35"/>
        <v>2.023121387283237E-2</v>
      </c>
      <c r="CQ26" s="8">
        <f t="shared" si="36"/>
        <v>0</v>
      </c>
      <c r="CR26" s="8">
        <f t="shared" si="37"/>
        <v>0.10115606936416185</v>
      </c>
      <c r="CS26" s="8">
        <f t="shared" si="38"/>
        <v>0</v>
      </c>
      <c r="CT26" s="8">
        <f t="shared" si="39"/>
        <v>0</v>
      </c>
      <c r="CU26" s="8">
        <f t="shared" si="40"/>
        <v>8.3815028901734104E-2</v>
      </c>
      <c r="CV26" s="8">
        <f t="shared" si="41"/>
        <v>0</v>
      </c>
      <c r="CW26" s="8">
        <f t="shared" si="42"/>
        <v>0</v>
      </c>
      <c r="CX26" s="8">
        <f t="shared" si="43"/>
        <v>8.670520231213872E-3</v>
      </c>
      <c r="CY26" s="8">
        <f t="shared" si="44"/>
        <v>0</v>
      </c>
      <c r="CZ26" s="60">
        <f t="shared" si="45"/>
        <v>1.1560693641618497E-2</v>
      </c>
      <c r="DB26" s="5">
        <v>391</v>
      </c>
      <c r="DC26" s="2" t="s">
        <v>40</v>
      </c>
      <c r="DD26" s="11" t="s">
        <v>42</v>
      </c>
      <c r="DE26" s="11" t="s">
        <v>28</v>
      </c>
      <c r="DF26" s="14" t="s">
        <v>43</v>
      </c>
      <c r="DG26" s="2" t="s">
        <v>63</v>
      </c>
      <c r="DH26" s="43">
        <f t="shared" si="46"/>
        <v>0</v>
      </c>
      <c r="DI26" s="43">
        <f t="shared" si="47"/>
        <v>0</v>
      </c>
      <c r="DJ26" s="43">
        <f t="shared" si="48"/>
        <v>5.202312138728324</v>
      </c>
      <c r="DK26" s="43">
        <f t="shared" si="49"/>
        <v>0</v>
      </c>
      <c r="DL26" s="43">
        <f t="shared" si="50"/>
        <v>0</v>
      </c>
      <c r="DM26" s="43">
        <f t="shared" si="51"/>
        <v>0</v>
      </c>
      <c r="DN26" s="43">
        <f t="shared" si="52"/>
        <v>1.1560693641618496</v>
      </c>
      <c r="DO26" s="43">
        <f t="shared" si="53"/>
        <v>8.3815028901734099</v>
      </c>
      <c r="DP26" s="43">
        <f t="shared" si="54"/>
        <v>0</v>
      </c>
      <c r="DQ26" s="43">
        <f t="shared" si="55"/>
        <v>2.0231213872832372</v>
      </c>
      <c r="DR26" s="43">
        <f t="shared" si="56"/>
        <v>0.28901734104046239</v>
      </c>
      <c r="DS26" s="43">
        <f t="shared" si="57"/>
        <v>8.0924855491329488</v>
      </c>
      <c r="DT26" s="43">
        <f t="shared" si="58"/>
        <v>0</v>
      </c>
      <c r="DU26" s="43">
        <f t="shared" si="59"/>
        <v>15.606936416184972</v>
      </c>
      <c r="DV26" s="43">
        <f t="shared" si="60"/>
        <v>15.317919075144509</v>
      </c>
      <c r="DW26" s="43">
        <f t="shared" si="61"/>
        <v>0</v>
      </c>
      <c r="DX26" s="43">
        <f t="shared" si="62"/>
        <v>0</v>
      </c>
      <c r="DY26" s="43">
        <f t="shared" si="63"/>
        <v>0</v>
      </c>
      <c r="DZ26" s="43">
        <f t="shared" si="64"/>
        <v>0</v>
      </c>
      <c r="EA26" s="43">
        <f t="shared" si="65"/>
        <v>0</v>
      </c>
      <c r="EB26" s="43">
        <f t="shared" si="66"/>
        <v>2.0231213872832372</v>
      </c>
      <c r="EC26" s="43">
        <f t="shared" si="67"/>
        <v>0.57803468208092479</v>
      </c>
      <c r="ED26" s="43">
        <f t="shared" si="68"/>
        <v>0.28901734104046239</v>
      </c>
      <c r="EE26" s="43">
        <f t="shared" si="69"/>
        <v>0.28901734104046239</v>
      </c>
      <c r="EF26" s="43">
        <f t="shared" si="70"/>
        <v>0.86705202312138718</v>
      </c>
      <c r="EG26" s="43">
        <f t="shared" si="71"/>
        <v>2.0231213872832372</v>
      </c>
      <c r="EH26" s="43">
        <f t="shared" si="72"/>
        <v>6.3583815028901727</v>
      </c>
      <c r="EI26" s="43">
        <f t="shared" si="73"/>
        <v>0</v>
      </c>
      <c r="EJ26" s="43">
        <f t="shared" si="74"/>
        <v>0</v>
      </c>
      <c r="EK26" s="43">
        <f t="shared" si="75"/>
        <v>1.7341040462427744</v>
      </c>
      <c r="EL26" s="43">
        <f t="shared" si="76"/>
        <v>0</v>
      </c>
      <c r="EM26" s="43">
        <f t="shared" si="77"/>
        <v>0</v>
      </c>
      <c r="EN26" s="43">
        <f t="shared" si="78"/>
        <v>0.86705202312138718</v>
      </c>
      <c r="EO26" s="43">
        <f t="shared" si="79"/>
        <v>6.3583815028901727</v>
      </c>
      <c r="EP26" s="43">
        <f t="shared" si="80"/>
        <v>2.0231213872832372</v>
      </c>
      <c r="EQ26" s="43">
        <f t="shared" si="81"/>
        <v>0</v>
      </c>
      <c r="ER26" s="43">
        <f t="shared" si="82"/>
        <v>10.115606936416185</v>
      </c>
      <c r="ES26" s="43">
        <f t="shared" si="83"/>
        <v>0</v>
      </c>
      <c r="ET26" s="43">
        <f t="shared" si="84"/>
        <v>0</v>
      </c>
      <c r="EU26" s="43">
        <f t="shared" si="85"/>
        <v>8.3815028901734099</v>
      </c>
      <c r="EV26" s="43">
        <f t="shared" si="86"/>
        <v>0</v>
      </c>
      <c r="EW26" s="43">
        <f t="shared" si="87"/>
        <v>0</v>
      </c>
      <c r="EX26" s="43">
        <f t="shared" si="88"/>
        <v>0.86705202312138718</v>
      </c>
      <c r="EY26" s="43">
        <f t="shared" si="89"/>
        <v>0</v>
      </c>
      <c r="EZ26" s="63">
        <f t="shared" si="90"/>
        <v>1.1560693641618496</v>
      </c>
      <c r="FB26" s="5">
        <v>391</v>
      </c>
      <c r="FC26" s="2" t="s">
        <v>40</v>
      </c>
      <c r="FD26" s="11" t="s">
        <v>42</v>
      </c>
      <c r="FE26" s="11" t="s">
        <v>28</v>
      </c>
      <c r="FF26" s="14" t="s">
        <v>43</v>
      </c>
      <c r="FG26" s="46" t="s">
        <v>63</v>
      </c>
      <c r="FH26" s="8">
        <f t="shared" si="91"/>
        <v>0.23011118207999018</v>
      </c>
      <c r="FI26" s="8">
        <f t="shared" si="92"/>
        <v>0.29371305043842366</v>
      </c>
      <c r="FJ26" s="8">
        <f t="shared" si="93"/>
        <v>0.28845661233393577</v>
      </c>
      <c r="FK26" s="8">
        <f t="shared" si="94"/>
        <v>0.40612897554582372</v>
      </c>
      <c r="FL26" s="43">
        <f t="shared" si="95"/>
        <v>0.40213197230558451</v>
      </c>
      <c r="FM26" s="43">
        <f t="shared" si="96"/>
        <v>0.14272049405691747</v>
      </c>
      <c r="FN26" s="8">
        <f t="shared" si="97"/>
        <v>0.14272049405691747</v>
      </c>
      <c r="FO26" s="8">
        <f t="shared" si="98"/>
        <v>0.25490999535783315</v>
      </c>
      <c r="FP26" s="8">
        <f t="shared" si="99"/>
        <v>0.13206897896081982</v>
      </c>
      <c r="FQ26" s="43">
        <f t="shared" si="100"/>
        <v>0.25490999535783315</v>
      </c>
      <c r="FR26" s="43">
        <f t="shared" si="101"/>
        <v>0.32367241666918101</v>
      </c>
      <c r="FS26" s="33" t="s">
        <v>111</v>
      </c>
      <c r="FT26" s="42"/>
      <c r="FU26" s="42"/>
      <c r="FV26" s="42"/>
      <c r="FW26" s="42"/>
      <c r="FX26" s="42"/>
    </row>
    <row r="27" spans="1:180">
      <c r="A27" s="5">
        <v>391</v>
      </c>
      <c r="B27" s="2" t="s">
        <v>40</v>
      </c>
      <c r="C27" s="11" t="s">
        <v>42</v>
      </c>
      <c r="D27" s="11" t="s">
        <v>30</v>
      </c>
      <c r="E27" s="14" t="s">
        <v>34</v>
      </c>
      <c r="F27" s="2" t="s">
        <v>64</v>
      </c>
      <c r="G27" s="16"/>
      <c r="H27" s="16"/>
      <c r="I27" s="16">
        <v>14</v>
      </c>
      <c r="J27" s="16">
        <v>2</v>
      </c>
      <c r="K27" s="16"/>
      <c r="L27" s="16"/>
      <c r="M27" s="16">
        <v>3</v>
      </c>
      <c r="N27" s="16">
        <v>21</v>
      </c>
      <c r="O27" s="16"/>
      <c r="P27" s="16">
        <v>2</v>
      </c>
      <c r="Q27" s="15"/>
      <c r="R27" s="7">
        <v>20</v>
      </c>
      <c r="S27" s="16">
        <v>2</v>
      </c>
      <c r="T27" s="16">
        <v>61</v>
      </c>
      <c r="U27" s="16">
        <v>12</v>
      </c>
      <c r="V27" s="16"/>
      <c r="W27" s="16"/>
      <c r="X27" s="16"/>
      <c r="Y27" s="16"/>
      <c r="Z27" s="16"/>
      <c r="AA27" s="16">
        <v>44</v>
      </c>
      <c r="AB27" s="16">
        <v>1</v>
      </c>
      <c r="AC27" s="16">
        <v>2</v>
      </c>
      <c r="AD27" s="16"/>
      <c r="AE27" s="16"/>
      <c r="AF27" s="16">
        <v>6</v>
      </c>
      <c r="AG27" s="16">
        <v>25</v>
      </c>
      <c r="AH27" s="16"/>
      <c r="AI27" s="16">
        <v>2</v>
      </c>
      <c r="AJ27" s="16">
        <v>8</v>
      </c>
      <c r="AK27" s="16"/>
      <c r="AL27" s="16"/>
      <c r="AM27" s="16">
        <v>5</v>
      </c>
      <c r="AN27" s="16">
        <v>44</v>
      </c>
      <c r="AO27" s="16">
        <v>5</v>
      </c>
      <c r="AP27" s="16"/>
      <c r="AQ27" s="16">
        <v>11</v>
      </c>
      <c r="AR27" s="16"/>
      <c r="AS27" s="16"/>
      <c r="AT27" s="16">
        <v>3</v>
      </c>
      <c r="AU27" s="16">
        <v>1</v>
      </c>
      <c r="AV27" s="16"/>
      <c r="AW27" s="7">
        <v>3</v>
      </c>
      <c r="AX27" s="16"/>
      <c r="AY27" s="16">
        <v>4</v>
      </c>
      <c r="AZ27" s="10">
        <f t="shared" si="0"/>
        <v>301</v>
      </c>
      <c r="BB27" s="5">
        <v>391</v>
      </c>
      <c r="BC27" s="2" t="s">
        <v>40</v>
      </c>
      <c r="BD27" s="11" t="s">
        <v>42</v>
      </c>
      <c r="BE27" s="11" t="s">
        <v>30</v>
      </c>
      <c r="BF27" s="14" t="s">
        <v>34</v>
      </c>
      <c r="BG27" s="2" t="s">
        <v>64</v>
      </c>
      <c r="BH27" s="8">
        <f t="shared" si="1"/>
        <v>0</v>
      </c>
      <c r="BI27" s="8">
        <f t="shared" si="2"/>
        <v>0</v>
      </c>
      <c r="BJ27" s="8">
        <f t="shared" si="3"/>
        <v>4.6511627906976744E-2</v>
      </c>
      <c r="BK27" s="8">
        <f t="shared" si="4"/>
        <v>6.6445182724252493E-3</v>
      </c>
      <c r="BL27" s="8">
        <f t="shared" si="5"/>
        <v>0</v>
      </c>
      <c r="BM27" s="8">
        <f t="shared" si="6"/>
        <v>0</v>
      </c>
      <c r="BN27" s="8">
        <f t="shared" si="7"/>
        <v>9.9667774086378731E-3</v>
      </c>
      <c r="BO27" s="8">
        <f t="shared" si="8"/>
        <v>6.9767441860465115E-2</v>
      </c>
      <c r="BP27" s="8">
        <f t="shared" si="9"/>
        <v>0</v>
      </c>
      <c r="BQ27" s="8">
        <f t="shared" si="10"/>
        <v>6.6445182724252493E-3</v>
      </c>
      <c r="BR27" s="8">
        <f t="shared" si="11"/>
        <v>0</v>
      </c>
      <c r="BS27" s="8">
        <f t="shared" si="12"/>
        <v>6.6445182724252497E-2</v>
      </c>
      <c r="BT27" s="8">
        <f t="shared" si="13"/>
        <v>6.6445182724252493E-3</v>
      </c>
      <c r="BU27" s="8">
        <f t="shared" si="14"/>
        <v>0.20265780730897009</v>
      </c>
      <c r="BV27" s="8">
        <f t="shared" si="15"/>
        <v>3.9867109634551492E-2</v>
      </c>
      <c r="BW27" s="8">
        <f t="shared" si="16"/>
        <v>0</v>
      </c>
      <c r="BX27" s="8">
        <f t="shared" si="17"/>
        <v>0</v>
      </c>
      <c r="BY27" s="8">
        <f t="shared" si="18"/>
        <v>0</v>
      </c>
      <c r="BZ27" s="8">
        <f t="shared" si="19"/>
        <v>0</v>
      </c>
      <c r="CA27" s="8">
        <f t="shared" si="20"/>
        <v>0</v>
      </c>
      <c r="CB27" s="8">
        <f t="shared" si="21"/>
        <v>0.1461794019933555</v>
      </c>
      <c r="CC27" s="8">
        <f t="shared" si="22"/>
        <v>3.3222591362126247E-3</v>
      </c>
      <c r="CD27" s="8">
        <f t="shared" si="23"/>
        <v>6.6445182724252493E-3</v>
      </c>
      <c r="CE27" s="8">
        <f t="shared" si="24"/>
        <v>0</v>
      </c>
      <c r="CF27" s="8">
        <f t="shared" si="25"/>
        <v>0</v>
      </c>
      <c r="CG27" s="8">
        <f t="shared" si="26"/>
        <v>1.9933554817275746E-2</v>
      </c>
      <c r="CH27" s="8">
        <f t="shared" si="27"/>
        <v>8.3056478405315617E-2</v>
      </c>
      <c r="CI27" s="8">
        <f t="shared" si="28"/>
        <v>0</v>
      </c>
      <c r="CJ27" s="8">
        <f t="shared" si="29"/>
        <v>6.6445182724252493E-3</v>
      </c>
      <c r="CK27" s="8">
        <f t="shared" si="30"/>
        <v>2.6578073089700997E-2</v>
      </c>
      <c r="CL27" s="8">
        <f t="shared" si="31"/>
        <v>0</v>
      </c>
      <c r="CM27" s="8">
        <f t="shared" si="32"/>
        <v>0</v>
      </c>
      <c r="CN27" s="8">
        <f t="shared" si="33"/>
        <v>1.6611295681063124E-2</v>
      </c>
      <c r="CO27" s="8">
        <f t="shared" si="34"/>
        <v>0.1461794019933555</v>
      </c>
      <c r="CP27" s="8">
        <f t="shared" si="35"/>
        <v>1.6611295681063124E-2</v>
      </c>
      <c r="CQ27" s="8">
        <f t="shared" si="36"/>
        <v>0</v>
      </c>
      <c r="CR27" s="8">
        <f t="shared" si="37"/>
        <v>3.6544850498338874E-2</v>
      </c>
      <c r="CS27" s="8">
        <f t="shared" si="38"/>
        <v>0</v>
      </c>
      <c r="CT27" s="8">
        <f t="shared" si="39"/>
        <v>0</v>
      </c>
      <c r="CU27" s="8">
        <f t="shared" si="40"/>
        <v>9.9667774086378731E-3</v>
      </c>
      <c r="CV27" s="8">
        <f t="shared" si="41"/>
        <v>3.3222591362126247E-3</v>
      </c>
      <c r="CW27" s="8">
        <f t="shared" si="42"/>
        <v>0</v>
      </c>
      <c r="CX27" s="8">
        <f t="shared" si="43"/>
        <v>9.9667774086378731E-3</v>
      </c>
      <c r="CY27" s="8">
        <f t="shared" si="44"/>
        <v>0</v>
      </c>
      <c r="CZ27" s="60">
        <f t="shared" si="45"/>
        <v>1.3289036544850499E-2</v>
      </c>
      <c r="DB27" s="5">
        <v>391</v>
      </c>
      <c r="DC27" s="2" t="s">
        <v>40</v>
      </c>
      <c r="DD27" s="11" t="s">
        <v>42</v>
      </c>
      <c r="DE27" s="11" t="s">
        <v>30</v>
      </c>
      <c r="DF27" s="14" t="s">
        <v>34</v>
      </c>
      <c r="DG27" s="2" t="s">
        <v>64</v>
      </c>
      <c r="DH27" s="43">
        <f t="shared" si="46"/>
        <v>0</v>
      </c>
      <c r="DI27" s="43">
        <f t="shared" si="47"/>
        <v>0</v>
      </c>
      <c r="DJ27" s="43">
        <f t="shared" si="48"/>
        <v>4.6511627906976747</v>
      </c>
      <c r="DK27" s="43">
        <f t="shared" si="49"/>
        <v>0.66445182724252494</v>
      </c>
      <c r="DL27" s="43">
        <f t="shared" si="50"/>
        <v>0</v>
      </c>
      <c r="DM27" s="43">
        <f t="shared" si="51"/>
        <v>0</v>
      </c>
      <c r="DN27" s="43">
        <f t="shared" si="52"/>
        <v>0.99667774086378735</v>
      </c>
      <c r="DO27" s="43">
        <f t="shared" si="53"/>
        <v>6.9767441860465116</v>
      </c>
      <c r="DP27" s="43">
        <f t="shared" si="54"/>
        <v>0</v>
      </c>
      <c r="DQ27" s="43">
        <f t="shared" si="55"/>
        <v>0.66445182724252494</v>
      </c>
      <c r="DR27" s="43">
        <f t="shared" si="56"/>
        <v>0</v>
      </c>
      <c r="DS27" s="43">
        <f t="shared" si="57"/>
        <v>6.6445182724252501</v>
      </c>
      <c r="DT27" s="43">
        <f t="shared" si="58"/>
        <v>0.66445182724252494</v>
      </c>
      <c r="DU27" s="43">
        <f t="shared" si="59"/>
        <v>20.26578073089701</v>
      </c>
      <c r="DV27" s="43">
        <f t="shared" si="60"/>
        <v>3.9867109634551494</v>
      </c>
      <c r="DW27" s="43">
        <f t="shared" si="61"/>
        <v>0</v>
      </c>
      <c r="DX27" s="43">
        <f t="shared" si="62"/>
        <v>0</v>
      </c>
      <c r="DY27" s="43">
        <f t="shared" si="63"/>
        <v>0</v>
      </c>
      <c r="DZ27" s="43">
        <f t="shared" si="64"/>
        <v>0</v>
      </c>
      <c r="EA27" s="43">
        <f t="shared" si="65"/>
        <v>0</v>
      </c>
      <c r="EB27" s="43">
        <f t="shared" si="66"/>
        <v>14.61794019933555</v>
      </c>
      <c r="EC27" s="43">
        <f t="shared" si="67"/>
        <v>0.33222591362126247</v>
      </c>
      <c r="ED27" s="43">
        <f t="shared" si="68"/>
        <v>0.66445182724252494</v>
      </c>
      <c r="EE27" s="43">
        <f t="shared" si="69"/>
        <v>0</v>
      </c>
      <c r="EF27" s="43">
        <f t="shared" si="70"/>
        <v>0</v>
      </c>
      <c r="EG27" s="43">
        <f t="shared" si="71"/>
        <v>1.9933554817275747</v>
      </c>
      <c r="EH27" s="43">
        <f t="shared" si="72"/>
        <v>8.3056478405315612</v>
      </c>
      <c r="EI27" s="43">
        <f t="shared" si="73"/>
        <v>0</v>
      </c>
      <c r="EJ27" s="43">
        <f t="shared" si="74"/>
        <v>0.66445182724252494</v>
      </c>
      <c r="EK27" s="43">
        <f t="shared" si="75"/>
        <v>2.6578073089700998</v>
      </c>
      <c r="EL27" s="43">
        <f t="shared" si="76"/>
        <v>0</v>
      </c>
      <c r="EM27" s="43">
        <f t="shared" si="77"/>
        <v>0</v>
      </c>
      <c r="EN27" s="43">
        <f t="shared" si="78"/>
        <v>1.6611295681063125</v>
      </c>
      <c r="EO27" s="43">
        <f t="shared" si="79"/>
        <v>14.61794019933555</v>
      </c>
      <c r="EP27" s="43">
        <f t="shared" si="80"/>
        <v>1.6611295681063125</v>
      </c>
      <c r="EQ27" s="43">
        <f t="shared" si="81"/>
        <v>0</v>
      </c>
      <c r="ER27" s="43">
        <f t="shared" si="82"/>
        <v>3.6544850498338874</v>
      </c>
      <c r="ES27" s="43">
        <f t="shared" si="83"/>
        <v>0</v>
      </c>
      <c r="ET27" s="43">
        <f t="shared" si="84"/>
        <v>0</v>
      </c>
      <c r="EU27" s="43">
        <f t="shared" si="85"/>
        <v>0.99667774086378735</v>
      </c>
      <c r="EV27" s="43">
        <f t="shared" si="86"/>
        <v>0.33222591362126247</v>
      </c>
      <c r="EW27" s="43">
        <f t="shared" si="87"/>
        <v>0</v>
      </c>
      <c r="EX27" s="43">
        <f t="shared" si="88"/>
        <v>0.99667774086378735</v>
      </c>
      <c r="EY27" s="43">
        <f t="shared" si="89"/>
        <v>0</v>
      </c>
      <c r="EZ27" s="63">
        <f t="shared" si="90"/>
        <v>1.3289036544850499</v>
      </c>
      <c r="FB27" s="5">
        <v>391</v>
      </c>
      <c r="FC27" s="2" t="s">
        <v>40</v>
      </c>
      <c r="FD27" s="11" t="s">
        <v>42</v>
      </c>
      <c r="FE27" s="11" t="s">
        <v>30</v>
      </c>
      <c r="FF27" s="14" t="s">
        <v>34</v>
      </c>
      <c r="FG27" s="46" t="s">
        <v>64</v>
      </c>
      <c r="FH27" s="8">
        <f t="shared" si="91"/>
        <v>0.21737336457096765</v>
      </c>
      <c r="FI27" s="8">
        <f t="shared" si="92"/>
        <v>0.26730724292373204</v>
      </c>
      <c r="FJ27" s="8">
        <f t="shared" si="93"/>
        <v>0.26071311236826405</v>
      </c>
      <c r="FK27" s="8">
        <f t="shared" si="94"/>
        <v>0.46696165525541955</v>
      </c>
      <c r="FL27" s="43">
        <f t="shared" si="95"/>
        <v>0.20101857378979127</v>
      </c>
      <c r="FM27" s="43">
        <f t="shared" si="96"/>
        <v>0.3923210504071023</v>
      </c>
      <c r="FN27" s="8">
        <f t="shared" si="97"/>
        <v>0.14165955698223734</v>
      </c>
      <c r="FO27" s="8">
        <f t="shared" si="98"/>
        <v>0.29234154349196928</v>
      </c>
      <c r="FP27" s="8">
        <f t="shared" si="99"/>
        <v>0.16375876641807843</v>
      </c>
      <c r="FQ27" s="43">
        <f t="shared" si="100"/>
        <v>0.3923210504071023</v>
      </c>
      <c r="FR27" s="43">
        <f t="shared" si="101"/>
        <v>0.19235101217648334</v>
      </c>
      <c r="FS27" s="26" t="s">
        <v>112</v>
      </c>
      <c r="FT27" s="42"/>
      <c r="FU27" s="42"/>
      <c r="FV27" s="42"/>
      <c r="FW27" s="42"/>
      <c r="FX27" s="42"/>
    </row>
    <row r="28" spans="1:180">
      <c r="A28" s="5">
        <v>391</v>
      </c>
      <c r="B28" s="2" t="s">
        <v>40</v>
      </c>
      <c r="C28" s="11" t="s">
        <v>42</v>
      </c>
      <c r="D28" s="11" t="s">
        <v>31</v>
      </c>
      <c r="E28" s="14" t="s">
        <v>43</v>
      </c>
      <c r="F28" s="2" t="s">
        <v>65</v>
      </c>
      <c r="G28" s="16"/>
      <c r="H28" s="16"/>
      <c r="I28" s="16">
        <v>33</v>
      </c>
      <c r="J28" s="16">
        <v>1</v>
      </c>
      <c r="K28" s="16"/>
      <c r="L28" s="16"/>
      <c r="M28" s="16">
        <v>6</v>
      </c>
      <c r="N28" s="16">
        <v>16</v>
      </c>
      <c r="O28" s="16">
        <v>1</v>
      </c>
      <c r="P28" s="16">
        <v>1</v>
      </c>
      <c r="Q28" s="15">
        <v>1</v>
      </c>
      <c r="R28" s="7">
        <v>15</v>
      </c>
      <c r="S28" s="16">
        <v>1</v>
      </c>
      <c r="T28" s="16">
        <v>47</v>
      </c>
      <c r="U28" s="16">
        <v>30</v>
      </c>
      <c r="V28" s="16"/>
      <c r="W28" s="16"/>
      <c r="X28" s="16"/>
      <c r="Y28" s="16"/>
      <c r="Z28" s="16"/>
      <c r="AA28" s="16">
        <v>39</v>
      </c>
      <c r="AB28" s="16"/>
      <c r="AC28" s="16">
        <v>4</v>
      </c>
      <c r="AD28" s="16"/>
      <c r="AE28" s="16">
        <v>1</v>
      </c>
      <c r="AF28" s="16">
        <v>7</v>
      </c>
      <c r="AG28" s="16">
        <v>13</v>
      </c>
      <c r="AH28" s="16">
        <v>2</v>
      </c>
      <c r="AI28" s="16"/>
      <c r="AJ28" s="16">
        <v>5</v>
      </c>
      <c r="AK28" s="16"/>
      <c r="AL28" s="16"/>
      <c r="AM28" s="16">
        <v>2</v>
      </c>
      <c r="AN28" s="16">
        <v>30</v>
      </c>
      <c r="AO28" s="16">
        <v>1</v>
      </c>
      <c r="AP28" s="16">
        <v>1</v>
      </c>
      <c r="AQ28" s="16">
        <v>29</v>
      </c>
      <c r="AR28" s="16"/>
      <c r="AS28" s="16"/>
      <c r="AT28" s="16">
        <v>6</v>
      </c>
      <c r="AU28" s="16">
        <v>2</v>
      </c>
      <c r="AV28" s="16"/>
      <c r="AW28" s="7">
        <v>1</v>
      </c>
      <c r="AX28" s="16"/>
      <c r="AY28" s="16">
        <v>5</v>
      </c>
      <c r="AZ28" s="10">
        <f t="shared" si="0"/>
        <v>300</v>
      </c>
      <c r="BB28" s="5">
        <v>391</v>
      </c>
      <c r="BC28" s="2" t="s">
        <v>40</v>
      </c>
      <c r="BD28" s="11" t="s">
        <v>42</v>
      </c>
      <c r="BE28" s="11" t="s">
        <v>31</v>
      </c>
      <c r="BF28" s="14" t="s">
        <v>43</v>
      </c>
      <c r="BG28" s="2" t="s">
        <v>65</v>
      </c>
      <c r="BH28" s="8">
        <f t="shared" si="1"/>
        <v>0</v>
      </c>
      <c r="BI28" s="8">
        <f t="shared" si="2"/>
        <v>0</v>
      </c>
      <c r="BJ28" s="8">
        <f t="shared" si="3"/>
        <v>0.11</v>
      </c>
      <c r="BK28" s="8">
        <f t="shared" si="4"/>
        <v>3.3333333333333335E-3</v>
      </c>
      <c r="BL28" s="8">
        <f t="shared" si="5"/>
        <v>0</v>
      </c>
      <c r="BM28" s="8">
        <f t="shared" si="6"/>
        <v>0</v>
      </c>
      <c r="BN28" s="8">
        <f t="shared" si="7"/>
        <v>0.02</v>
      </c>
      <c r="BO28" s="8">
        <f t="shared" si="8"/>
        <v>5.3333333333333337E-2</v>
      </c>
      <c r="BP28" s="8">
        <f t="shared" si="9"/>
        <v>3.3333333333333335E-3</v>
      </c>
      <c r="BQ28" s="8">
        <f t="shared" si="10"/>
        <v>3.3333333333333335E-3</v>
      </c>
      <c r="BR28" s="8">
        <f t="shared" si="11"/>
        <v>3.3333333333333335E-3</v>
      </c>
      <c r="BS28" s="8">
        <f t="shared" si="12"/>
        <v>0.05</v>
      </c>
      <c r="BT28" s="8">
        <f t="shared" si="13"/>
        <v>3.3333333333333335E-3</v>
      </c>
      <c r="BU28" s="8">
        <f t="shared" si="14"/>
        <v>0.15666666666666668</v>
      </c>
      <c r="BV28" s="8">
        <f t="shared" si="15"/>
        <v>0.1</v>
      </c>
      <c r="BW28" s="8">
        <f t="shared" si="16"/>
        <v>0</v>
      </c>
      <c r="BX28" s="8">
        <f t="shared" si="17"/>
        <v>0</v>
      </c>
      <c r="BY28" s="8">
        <f t="shared" si="18"/>
        <v>0</v>
      </c>
      <c r="BZ28" s="8">
        <f t="shared" si="19"/>
        <v>0</v>
      </c>
      <c r="CA28" s="8">
        <f t="shared" si="20"/>
        <v>0</v>
      </c>
      <c r="CB28" s="8">
        <f t="shared" si="21"/>
        <v>0.13</v>
      </c>
      <c r="CC28" s="8">
        <f t="shared" si="22"/>
        <v>0</v>
      </c>
      <c r="CD28" s="8">
        <f t="shared" si="23"/>
        <v>1.3333333333333334E-2</v>
      </c>
      <c r="CE28" s="8">
        <f t="shared" si="24"/>
        <v>0</v>
      </c>
      <c r="CF28" s="8">
        <f t="shared" si="25"/>
        <v>3.3333333333333335E-3</v>
      </c>
      <c r="CG28" s="8">
        <f t="shared" si="26"/>
        <v>2.3333333333333334E-2</v>
      </c>
      <c r="CH28" s="8">
        <f t="shared" si="27"/>
        <v>4.3333333333333335E-2</v>
      </c>
      <c r="CI28" s="8">
        <f t="shared" si="28"/>
        <v>6.6666666666666671E-3</v>
      </c>
      <c r="CJ28" s="8">
        <f t="shared" si="29"/>
        <v>0</v>
      </c>
      <c r="CK28" s="8">
        <f t="shared" si="30"/>
        <v>1.6666666666666666E-2</v>
      </c>
      <c r="CL28" s="8">
        <f t="shared" si="31"/>
        <v>0</v>
      </c>
      <c r="CM28" s="8">
        <f t="shared" si="32"/>
        <v>0</v>
      </c>
      <c r="CN28" s="8">
        <f t="shared" si="33"/>
        <v>6.6666666666666671E-3</v>
      </c>
      <c r="CO28" s="8">
        <f t="shared" si="34"/>
        <v>0.1</v>
      </c>
      <c r="CP28" s="8">
        <f t="shared" si="35"/>
        <v>3.3333333333333335E-3</v>
      </c>
      <c r="CQ28" s="8">
        <f t="shared" si="36"/>
        <v>3.3333333333333335E-3</v>
      </c>
      <c r="CR28" s="8">
        <f t="shared" si="37"/>
        <v>9.6666666666666665E-2</v>
      </c>
      <c r="CS28" s="8">
        <f t="shared" si="38"/>
        <v>0</v>
      </c>
      <c r="CT28" s="8">
        <f t="shared" si="39"/>
        <v>0</v>
      </c>
      <c r="CU28" s="8">
        <f t="shared" si="40"/>
        <v>0.02</v>
      </c>
      <c r="CV28" s="8">
        <f t="shared" si="41"/>
        <v>6.6666666666666671E-3</v>
      </c>
      <c r="CW28" s="8">
        <f t="shared" si="42"/>
        <v>0</v>
      </c>
      <c r="CX28" s="8">
        <f t="shared" si="43"/>
        <v>3.3333333333333335E-3</v>
      </c>
      <c r="CY28" s="8">
        <f t="shared" si="44"/>
        <v>0</v>
      </c>
      <c r="CZ28" s="60">
        <f t="shared" si="45"/>
        <v>1.6666666666666666E-2</v>
      </c>
      <c r="DB28" s="5">
        <v>391</v>
      </c>
      <c r="DC28" s="2" t="s">
        <v>40</v>
      </c>
      <c r="DD28" s="11" t="s">
        <v>42</v>
      </c>
      <c r="DE28" s="11" t="s">
        <v>31</v>
      </c>
      <c r="DF28" s="14" t="s">
        <v>43</v>
      </c>
      <c r="DG28" s="2" t="s">
        <v>65</v>
      </c>
      <c r="DH28" s="43">
        <f t="shared" si="46"/>
        <v>0</v>
      </c>
      <c r="DI28" s="43">
        <f t="shared" si="47"/>
        <v>0</v>
      </c>
      <c r="DJ28" s="43">
        <f t="shared" si="48"/>
        <v>11</v>
      </c>
      <c r="DK28" s="43">
        <f t="shared" si="49"/>
        <v>0.33333333333333337</v>
      </c>
      <c r="DL28" s="43">
        <f t="shared" si="50"/>
        <v>0</v>
      </c>
      <c r="DM28" s="43">
        <f t="shared" si="51"/>
        <v>0</v>
      </c>
      <c r="DN28" s="43">
        <f t="shared" si="52"/>
        <v>2</v>
      </c>
      <c r="DO28" s="43">
        <f t="shared" si="53"/>
        <v>5.3333333333333339</v>
      </c>
      <c r="DP28" s="43">
        <f t="shared" si="54"/>
        <v>0.33333333333333337</v>
      </c>
      <c r="DQ28" s="43">
        <f t="shared" si="55"/>
        <v>0.33333333333333337</v>
      </c>
      <c r="DR28" s="43">
        <f t="shared" si="56"/>
        <v>0.33333333333333337</v>
      </c>
      <c r="DS28" s="43">
        <f t="shared" si="57"/>
        <v>5</v>
      </c>
      <c r="DT28" s="43">
        <f t="shared" si="58"/>
        <v>0.33333333333333337</v>
      </c>
      <c r="DU28" s="43">
        <f t="shared" si="59"/>
        <v>15.666666666666668</v>
      </c>
      <c r="DV28" s="43">
        <f t="shared" si="60"/>
        <v>10</v>
      </c>
      <c r="DW28" s="43">
        <f t="shared" si="61"/>
        <v>0</v>
      </c>
      <c r="DX28" s="43">
        <f t="shared" si="62"/>
        <v>0</v>
      </c>
      <c r="DY28" s="43">
        <f t="shared" si="63"/>
        <v>0</v>
      </c>
      <c r="DZ28" s="43">
        <f t="shared" si="64"/>
        <v>0</v>
      </c>
      <c r="EA28" s="43">
        <f t="shared" si="65"/>
        <v>0</v>
      </c>
      <c r="EB28" s="43">
        <f t="shared" si="66"/>
        <v>13</v>
      </c>
      <c r="EC28" s="43">
        <f t="shared" si="67"/>
        <v>0</v>
      </c>
      <c r="ED28" s="43">
        <f t="shared" si="68"/>
        <v>1.3333333333333335</v>
      </c>
      <c r="EE28" s="43">
        <f t="shared" si="69"/>
        <v>0</v>
      </c>
      <c r="EF28" s="43">
        <f t="shared" si="70"/>
        <v>0.33333333333333337</v>
      </c>
      <c r="EG28" s="43">
        <f t="shared" si="71"/>
        <v>2.3333333333333335</v>
      </c>
      <c r="EH28" s="43">
        <f t="shared" si="72"/>
        <v>4.3333333333333339</v>
      </c>
      <c r="EI28" s="43">
        <f t="shared" si="73"/>
        <v>0.66666666666666674</v>
      </c>
      <c r="EJ28" s="43">
        <f t="shared" si="74"/>
        <v>0</v>
      </c>
      <c r="EK28" s="43">
        <f t="shared" si="75"/>
        <v>1.6666666666666667</v>
      </c>
      <c r="EL28" s="43">
        <f t="shared" si="76"/>
        <v>0</v>
      </c>
      <c r="EM28" s="43">
        <f t="shared" si="77"/>
        <v>0</v>
      </c>
      <c r="EN28" s="43">
        <f t="shared" si="78"/>
        <v>0.66666666666666674</v>
      </c>
      <c r="EO28" s="43">
        <f t="shared" si="79"/>
        <v>10</v>
      </c>
      <c r="EP28" s="43">
        <f t="shared" si="80"/>
        <v>0.33333333333333337</v>
      </c>
      <c r="EQ28" s="43">
        <f t="shared" si="81"/>
        <v>0.33333333333333337</v>
      </c>
      <c r="ER28" s="43">
        <f t="shared" si="82"/>
        <v>9.6666666666666661</v>
      </c>
      <c r="ES28" s="43">
        <f t="shared" si="83"/>
        <v>0</v>
      </c>
      <c r="ET28" s="43">
        <f t="shared" si="84"/>
        <v>0</v>
      </c>
      <c r="EU28" s="43">
        <f t="shared" si="85"/>
        <v>2</v>
      </c>
      <c r="EV28" s="43">
        <f t="shared" si="86"/>
        <v>0.66666666666666674</v>
      </c>
      <c r="EW28" s="43">
        <f t="shared" si="87"/>
        <v>0</v>
      </c>
      <c r="EX28" s="43">
        <f t="shared" si="88"/>
        <v>0.33333333333333337</v>
      </c>
      <c r="EY28" s="43">
        <f t="shared" si="89"/>
        <v>0</v>
      </c>
      <c r="EZ28" s="63">
        <f t="shared" si="90"/>
        <v>1.6666666666666667</v>
      </c>
      <c r="FB28" s="5">
        <v>391</v>
      </c>
      <c r="FC28" s="2" t="s">
        <v>40</v>
      </c>
      <c r="FD28" s="11" t="s">
        <v>42</v>
      </c>
      <c r="FE28" s="11" t="s">
        <v>31</v>
      </c>
      <c r="FF28" s="14" t="s">
        <v>43</v>
      </c>
      <c r="FG28" s="46" t="s">
        <v>65</v>
      </c>
      <c r="FH28" s="8">
        <f t="shared" si="91"/>
        <v>0.33806525478033073</v>
      </c>
      <c r="FI28" s="8">
        <f t="shared" si="92"/>
        <v>0.23304379898941599</v>
      </c>
      <c r="FJ28" s="8">
        <f t="shared" si="93"/>
        <v>0.22551340589813121</v>
      </c>
      <c r="FK28" s="8">
        <f t="shared" si="94"/>
        <v>0.40695124477824496</v>
      </c>
      <c r="FL28" s="43">
        <f t="shared" si="95"/>
        <v>0.32175055439664224</v>
      </c>
      <c r="FM28" s="43">
        <f t="shared" si="96"/>
        <v>0.36886298422662445</v>
      </c>
      <c r="FN28" s="8">
        <f t="shared" si="97"/>
        <v>0.15335288618019161</v>
      </c>
      <c r="FO28" s="8">
        <f t="shared" si="98"/>
        <v>0.20970012141092634</v>
      </c>
      <c r="FP28" s="8">
        <f t="shared" si="99"/>
        <v>0.1294607710031106</v>
      </c>
      <c r="FQ28" s="43">
        <f t="shared" si="100"/>
        <v>0.32175055439664224</v>
      </c>
      <c r="FR28" s="43">
        <f t="shared" si="101"/>
        <v>0.31615310713975331</v>
      </c>
      <c r="FS28" s="26" t="s">
        <v>112</v>
      </c>
      <c r="FT28" s="42"/>
      <c r="FU28" s="42"/>
      <c r="FV28" s="42"/>
      <c r="FW28" s="42"/>
      <c r="FX28" s="42"/>
    </row>
    <row r="29" spans="1:180">
      <c r="A29" s="48">
        <v>391</v>
      </c>
      <c r="B29" s="49" t="s">
        <v>40</v>
      </c>
      <c r="C29" s="50" t="s">
        <v>42</v>
      </c>
      <c r="D29" s="50" t="s">
        <v>32</v>
      </c>
      <c r="E29" s="51" t="s">
        <v>34</v>
      </c>
      <c r="F29" s="49" t="s">
        <v>66</v>
      </c>
      <c r="G29" s="56"/>
      <c r="H29" s="56"/>
      <c r="I29" s="56">
        <v>20</v>
      </c>
      <c r="J29" s="56"/>
      <c r="K29" s="56"/>
      <c r="L29" s="56"/>
      <c r="M29" s="56">
        <v>3</v>
      </c>
      <c r="N29" s="56">
        <v>12</v>
      </c>
      <c r="O29" s="56">
        <v>1</v>
      </c>
      <c r="P29" s="56">
        <v>6</v>
      </c>
      <c r="Q29" s="57"/>
      <c r="R29" s="18">
        <v>17</v>
      </c>
      <c r="S29" s="56">
        <v>2</v>
      </c>
      <c r="T29" s="56">
        <v>72</v>
      </c>
      <c r="U29" s="56">
        <v>30</v>
      </c>
      <c r="V29" s="56"/>
      <c r="W29" s="56"/>
      <c r="X29" s="56"/>
      <c r="Y29" s="56"/>
      <c r="Z29" s="56"/>
      <c r="AA29" s="56">
        <v>25</v>
      </c>
      <c r="AB29" s="56">
        <v>1</v>
      </c>
      <c r="AC29" s="56">
        <v>4</v>
      </c>
      <c r="AD29" s="56"/>
      <c r="AE29" s="56">
        <v>3</v>
      </c>
      <c r="AF29" s="56">
        <v>3</v>
      </c>
      <c r="AG29" s="56">
        <v>15</v>
      </c>
      <c r="AH29" s="56"/>
      <c r="AI29" s="56">
        <v>1</v>
      </c>
      <c r="AJ29" s="56">
        <v>10</v>
      </c>
      <c r="AK29" s="56"/>
      <c r="AL29" s="56"/>
      <c r="AM29" s="56">
        <v>6</v>
      </c>
      <c r="AN29" s="56">
        <v>34</v>
      </c>
      <c r="AO29" s="56">
        <v>3</v>
      </c>
      <c r="AP29" s="56"/>
      <c r="AQ29" s="56">
        <v>23</v>
      </c>
      <c r="AR29" s="56"/>
      <c r="AS29" s="56"/>
      <c r="AT29" s="56">
        <v>9</v>
      </c>
      <c r="AU29" s="56"/>
      <c r="AV29" s="56"/>
      <c r="AW29" s="18">
        <v>1</v>
      </c>
      <c r="AX29" s="56"/>
      <c r="AY29" s="56"/>
      <c r="AZ29" s="58">
        <f t="shared" si="0"/>
        <v>301</v>
      </c>
      <c r="BB29" s="48">
        <v>391</v>
      </c>
      <c r="BC29" s="49" t="s">
        <v>40</v>
      </c>
      <c r="BD29" s="50" t="s">
        <v>42</v>
      </c>
      <c r="BE29" s="50" t="s">
        <v>32</v>
      </c>
      <c r="BF29" s="51" t="s">
        <v>34</v>
      </c>
      <c r="BG29" s="49" t="s">
        <v>66</v>
      </c>
      <c r="BH29" s="53">
        <f t="shared" si="1"/>
        <v>0</v>
      </c>
      <c r="BI29" s="53">
        <f t="shared" si="2"/>
        <v>0</v>
      </c>
      <c r="BJ29" s="53">
        <f t="shared" si="3"/>
        <v>6.6445182724252497E-2</v>
      </c>
      <c r="BK29" s="53">
        <f t="shared" si="4"/>
        <v>0</v>
      </c>
      <c r="BL29" s="53">
        <f t="shared" si="5"/>
        <v>0</v>
      </c>
      <c r="BM29" s="53">
        <f t="shared" si="6"/>
        <v>0</v>
      </c>
      <c r="BN29" s="53">
        <f t="shared" si="7"/>
        <v>9.9667774086378731E-3</v>
      </c>
      <c r="BO29" s="53">
        <f t="shared" si="8"/>
        <v>3.9867109634551492E-2</v>
      </c>
      <c r="BP29" s="53">
        <f t="shared" si="9"/>
        <v>3.3222591362126247E-3</v>
      </c>
      <c r="BQ29" s="53">
        <f t="shared" si="10"/>
        <v>1.9933554817275746E-2</v>
      </c>
      <c r="BR29" s="53">
        <f t="shared" si="11"/>
        <v>0</v>
      </c>
      <c r="BS29" s="53">
        <f t="shared" si="12"/>
        <v>5.647840531561462E-2</v>
      </c>
      <c r="BT29" s="53">
        <f t="shared" si="13"/>
        <v>6.6445182724252493E-3</v>
      </c>
      <c r="BU29" s="53">
        <f t="shared" si="14"/>
        <v>0.23920265780730898</v>
      </c>
      <c r="BV29" s="53">
        <f t="shared" si="15"/>
        <v>9.9667774086378738E-2</v>
      </c>
      <c r="BW29" s="53">
        <f t="shared" si="16"/>
        <v>0</v>
      </c>
      <c r="BX29" s="53">
        <f t="shared" si="17"/>
        <v>0</v>
      </c>
      <c r="BY29" s="53">
        <f t="shared" si="18"/>
        <v>0</v>
      </c>
      <c r="BZ29" s="53">
        <f t="shared" si="19"/>
        <v>0</v>
      </c>
      <c r="CA29" s="53">
        <f t="shared" si="20"/>
        <v>0</v>
      </c>
      <c r="CB29" s="53">
        <f t="shared" si="21"/>
        <v>8.3056478405315617E-2</v>
      </c>
      <c r="CC29" s="53">
        <f t="shared" si="22"/>
        <v>3.3222591362126247E-3</v>
      </c>
      <c r="CD29" s="53">
        <f t="shared" si="23"/>
        <v>1.3289036544850499E-2</v>
      </c>
      <c r="CE29" s="53">
        <f t="shared" si="24"/>
        <v>0</v>
      </c>
      <c r="CF29" s="53">
        <f t="shared" si="25"/>
        <v>9.9667774086378731E-3</v>
      </c>
      <c r="CG29" s="53">
        <f t="shared" si="26"/>
        <v>9.9667774086378731E-3</v>
      </c>
      <c r="CH29" s="53">
        <f t="shared" si="27"/>
        <v>4.9833887043189369E-2</v>
      </c>
      <c r="CI29" s="53">
        <f t="shared" si="28"/>
        <v>0</v>
      </c>
      <c r="CJ29" s="53">
        <f t="shared" si="29"/>
        <v>3.3222591362126247E-3</v>
      </c>
      <c r="CK29" s="53">
        <f t="shared" si="30"/>
        <v>3.3222591362126248E-2</v>
      </c>
      <c r="CL29" s="53">
        <f t="shared" si="31"/>
        <v>0</v>
      </c>
      <c r="CM29" s="53">
        <f t="shared" si="32"/>
        <v>0</v>
      </c>
      <c r="CN29" s="53">
        <f t="shared" si="33"/>
        <v>1.9933554817275746E-2</v>
      </c>
      <c r="CO29" s="53">
        <f t="shared" si="34"/>
        <v>0.11295681063122924</v>
      </c>
      <c r="CP29" s="53">
        <f t="shared" si="35"/>
        <v>9.9667774086378731E-3</v>
      </c>
      <c r="CQ29" s="53">
        <f t="shared" si="36"/>
        <v>0</v>
      </c>
      <c r="CR29" s="53">
        <f t="shared" si="37"/>
        <v>7.6411960132890366E-2</v>
      </c>
      <c r="CS29" s="53">
        <f t="shared" si="38"/>
        <v>0</v>
      </c>
      <c r="CT29" s="53">
        <f t="shared" si="39"/>
        <v>0</v>
      </c>
      <c r="CU29" s="53">
        <f t="shared" si="40"/>
        <v>2.9900332225913623E-2</v>
      </c>
      <c r="CV29" s="53">
        <f t="shared" si="41"/>
        <v>0</v>
      </c>
      <c r="CW29" s="53">
        <f t="shared" si="42"/>
        <v>0</v>
      </c>
      <c r="CX29" s="53">
        <f t="shared" si="43"/>
        <v>3.3222591362126247E-3</v>
      </c>
      <c r="CY29" s="53">
        <f t="shared" si="44"/>
        <v>0</v>
      </c>
      <c r="CZ29" s="61">
        <f t="shared" si="45"/>
        <v>0</v>
      </c>
      <c r="DB29" s="48">
        <v>391</v>
      </c>
      <c r="DC29" s="49" t="s">
        <v>40</v>
      </c>
      <c r="DD29" s="50" t="s">
        <v>42</v>
      </c>
      <c r="DE29" s="50" t="s">
        <v>32</v>
      </c>
      <c r="DF29" s="51" t="s">
        <v>34</v>
      </c>
      <c r="DG29" s="49" t="s">
        <v>66</v>
      </c>
      <c r="DH29" s="54">
        <f t="shared" si="46"/>
        <v>0</v>
      </c>
      <c r="DI29" s="54">
        <f t="shared" si="47"/>
        <v>0</v>
      </c>
      <c r="DJ29" s="54">
        <f t="shared" si="48"/>
        <v>6.6445182724252501</v>
      </c>
      <c r="DK29" s="54">
        <f t="shared" si="49"/>
        <v>0</v>
      </c>
      <c r="DL29" s="54">
        <f t="shared" si="50"/>
        <v>0</v>
      </c>
      <c r="DM29" s="54">
        <f t="shared" si="51"/>
        <v>0</v>
      </c>
      <c r="DN29" s="54">
        <f t="shared" si="52"/>
        <v>0.99667774086378735</v>
      </c>
      <c r="DO29" s="54">
        <f t="shared" si="53"/>
        <v>3.9867109634551494</v>
      </c>
      <c r="DP29" s="54">
        <f t="shared" si="54"/>
        <v>0.33222591362126247</v>
      </c>
      <c r="DQ29" s="54">
        <f t="shared" si="55"/>
        <v>1.9933554817275747</v>
      </c>
      <c r="DR29" s="54">
        <f t="shared" si="56"/>
        <v>0</v>
      </c>
      <c r="DS29" s="54">
        <f t="shared" si="57"/>
        <v>5.6478405315614619</v>
      </c>
      <c r="DT29" s="54">
        <f t="shared" si="58"/>
        <v>0.66445182724252494</v>
      </c>
      <c r="DU29" s="54">
        <f t="shared" si="59"/>
        <v>23.920265780730897</v>
      </c>
      <c r="DV29" s="54">
        <f t="shared" si="60"/>
        <v>9.9667774086378742</v>
      </c>
      <c r="DW29" s="54">
        <f t="shared" si="61"/>
        <v>0</v>
      </c>
      <c r="DX29" s="54">
        <f t="shared" si="62"/>
        <v>0</v>
      </c>
      <c r="DY29" s="54">
        <f t="shared" si="63"/>
        <v>0</v>
      </c>
      <c r="DZ29" s="54">
        <f t="shared" si="64"/>
        <v>0</v>
      </c>
      <c r="EA29" s="54">
        <f t="shared" si="65"/>
        <v>0</v>
      </c>
      <c r="EB29" s="54">
        <f t="shared" si="66"/>
        <v>8.3056478405315612</v>
      </c>
      <c r="EC29" s="54">
        <f t="shared" si="67"/>
        <v>0.33222591362126247</v>
      </c>
      <c r="ED29" s="54">
        <f t="shared" si="68"/>
        <v>1.3289036544850499</v>
      </c>
      <c r="EE29" s="54">
        <f t="shared" si="69"/>
        <v>0</v>
      </c>
      <c r="EF29" s="54">
        <f t="shared" si="70"/>
        <v>0.99667774086378735</v>
      </c>
      <c r="EG29" s="54">
        <f t="shared" si="71"/>
        <v>0.99667774086378735</v>
      </c>
      <c r="EH29" s="54">
        <f t="shared" si="72"/>
        <v>4.9833887043189371</v>
      </c>
      <c r="EI29" s="54">
        <f t="shared" si="73"/>
        <v>0</v>
      </c>
      <c r="EJ29" s="54">
        <f t="shared" si="74"/>
        <v>0.33222591362126247</v>
      </c>
      <c r="EK29" s="54">
        <f t="shared" si="75"/>
        <v>3.322259136212625</v>
      </c>
      <c r="EL29" s="54">
        <f t="shared" si="76"/>
        <v>0</v>
      </c>
      <c r="EM29" s="54">
        <f t="shared" si="77"/>
        <v>0</v>
      </c>
      <c r="EN29" s="54">
        <f t="shared" si="78"/>
        <v>1.9933554817275747</v>
      </c>
      <c r="EO29" s="54">
        <f t="shared" si="79"/>
        <v>11.295681063122924</v>
      </c>
      <c r="EP29" s="54">
        <f t="shared" si="80"/>
        <v>0.99667774086378735</v>
      </c>
      <c r="EQ29" s="54">
        <f t="shared" si="81"/>
        <v>0</v>
      </c>
      <c r="ER29" s="54">
        <f t="shared" si="82"/>
        <v>7.6411960132890364</v>
      </c>
      <c r="ES29" s="54">
        <f t="shared" si="83"/>
        <v>0</v>
      </c>
      <c r="ET29" s="54">
        <f t="shared" si="84"/>
        <v>0</v>
      </c>
      <c r="EU29" s="54">
        <f t="shared" si="85"/>
        <v>2.9900332225913622</v>
      </c>
      <c r="EV29" s="54">
        <f t="shared" si="86"/>
        <v>0</v>
      </c>
      <c r="EW29" s="54">
        <f t="shared" si="87"/>
        <v>0</v>
      </c>
      <c r="EX29" s="54">
        <f t="shared" si="88"/>
        <v>0.33222591362126247</v>
      </c>
      <c r="EY29" s="54">
        <f t="shared" si="89"/>
        <v>0</v>
      </c>
      <c r="EZ29" s="64">
        <f t="shared" si="90"/>
        <v>0</v>
      </c>
      <c r="FB29" s="48">
        <v>391</v>
      </c>
      <c r="FC29" s="49" t="s">
        <v>40</v>
      </c>
      <c r="FD29" s="50" t="s">
        <v>42</v>
      </c>
      <c r="FE29" s="50" t="s">
        <v>32</v>
      </c>
      <c r="FF29" s="51" t="s">
        <v>34</v>
      </c>
      <c r="FG29" s="52" t="s">
        <v>66</v>
      </c>
      <c r="FH29" s="53">
        <f t="shared" si="91"/>
        <v>0.26071311236826405</v>
      </c>
      <c r="FI29" s="53">
        <f t="shared" si="92"/>
        <v>0.20101857378979127</v>
      </c>
      <c r="FJ29" s="53">
        <f t="shared" si="93"/>
        <v>0.23994773320414986</v>
      </c>
      <c r="FK29" s="53">
        <f t="shared" si="94"/>
        <v>0.51103868219540005</v>
      </c>
      <c r="FL29" s="54">
        <f t="shared" si="95"/>
        <v>0.32119643502952372</v>
      </c>
      <c r="FM29" s="54">
        <f t="shared" si="96"/>
        <v>0.29234154349196928</v>
      </c>
      <c r="FN29" s="53">
        <f t="shared" si="97"/>
        <v>0.10000033386708043</v>
      </c>
      <c r="FO29" s="53">
        <f t="shared" si="98"/>
        <v>0.22513201626895438</v>
      </c>
      <c r="FP29" s="53">
        <f t="shared" si="99"/>
        <v>0.18329529847995299</v>
      </c>
      <c r="FQ29" s="54">
        <f t="shared" si="100"/>
        <v>0.34276282248227091</v>
      </c>
      <c r="FR29" s="54">
        <f t="shared" si="101"/>
        <v>0.28007438249006472</v>
      </c>
      <c r="FS29" s="55" t="s">
        <v>112</v>
      </c>
      <c r="FT29" s="42"/>
      <c r="FU29" s="42"/>
      <c r="FV29" s="42"/>
      <c r="FW29" s="42"/>
      <c r="FX29" s="42"/>
    </row>
    <row r="30" spans="1:180">
      <c r="A30" s="2"/>
      <c r="B30" s="2"/>
      <c r="C30" s="3"/>
      <c r="D30" s="3"/>
      <c r="E30" s="4"/>
      <c r="F30" s="2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BB30" s="2"/>
      <c r="BC30" s="2"/>
      <c r="BD30" s="3"/>
      <c r="BE30" s="3"/>
      <c r="BF30" s="4"/>
      <c r="BG30" s="4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B30" s="2"/>
      <c r="DC30" s="2"/>
      <c r="DD30" s="3"/>
      <c r="DE30" s="3"/>
      <c r="DF30" s="4"/>
      <c r="DG30" s="4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B30" s="2"/>
      <c r="FC30" s="2"/>
      <c r="FD30" s="3"/>
      <c r="FE30" s="3"/>
      <c r="FF30" s="4"/>
      <c r="FG30" s="4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</row>
    <row r="31" spans="1:180">
      <c r="A31" s="2"/>
      <c r="B31" s="2"/>
      <c r="C31" s="3"/>
      <c r="D31" s="3"/>
      <c r="E31" s="4"/>
      <c r="F31" s="2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BB31" s="2"/>
      <c r="BC31" s="2"/>
      <c r="BD31" s="3"/>
      <c r="BE31" s="3"/>
      <c r="BF31" s="4"/>
      <c r="BG31" s="4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B31" s="2"/>
      <c r="DC31" s="2"/>
      <c r="DD31" s="3"/>
      <c r="DE31" s="3"/>
      <c r="DF31" s="4"/>
      <c r="DG31" s="4" t="s">
        <v>121</v>
      </c>
      <c r="DH31" s="43">
        <f t="shared" ref="DH31:EA31" si="102">AVERAGE(DH12:DH29)</f>
        <v>3.6549707602339179E-2</v>
      </c>
      <c r="DI31" s="43">
        <f t="shared" si="102"/>
        <v>1.8642803877703208E-2</v>
      </c>
      <c r="DJ31" s="43">
        <f t="shared" si="102"/>
        <v>7.9062783385034017</v>
      </c>
      <c r="DK31" s="43">
        <f t="shared" si="102"/>
        <v>0.35004363579524578</v>
      </c>
      <c r="DL31" s="43">
        <f t="shared" si="102"/>
        <v>1.8642803877703208E-2</v>
      </c>
      <c r="DM31" s="43">
        <f t="shared" si="102"/>
        <v>0.18251005428411693</v>
      </c>
      <c r="DN31" s="43">
        <f t="shared" si="102"/>
        <v>1.9515361756992509</v>
      </c>
      <c r="DO31" s="43">
        <f t="shared" si="102"/>
        <v>4.9977472495730835</v>
      </c>
      <c r="DP31" s="43">
        <f t="shared" si="102"/>
        <v>0.27040945215234896</v>
      </c>
      <c r="DQ31" s="43">
        <f t="shared" si="102"/>
        <v>0.66371457208405071</v>
      </c>
      <c r="DR31" s="43">
        <f t="shared" si="102"/>
        <v>3.4575037465210873E-2</v>
      </c>
      <c r="DS31" s="43">
        <f t="shared" si="102"/>
        <v>5.8794346647526048</v>
      </c>
      <c r="DT31" s="43">
        <f t="shared" si="102"/>
        <v>0.34905332506440812</v>
      </c>
      <c r="DU31" s="43">
        <f t="shared" si="102"/>
        <v>18.70966131180186</v>
      </c>
      <c r="DV31" s="43">
        <f t="shared" si="102"/>
        <v>7.059390035271818</v>
      </c>
      <c r="DW31" s="43">
        <f t="shared" si="102"/>
        <v>0</v>
      </c>
      <c r="DX31" s="43">
        <f t="shared" si="102"/>
        <v>1.7525411847178408E-2</v>
      </c>
      <c r="DY31" s="43">
        <f t="shared" si="102"/>
        <v>1.8705574261129815E-2</v>
      </c>
      <c r="DZ31" s="43">
        <f t="shared" si="102"/>
        <v>0.29416968236160496</v>
      </c>
      <c r="EA31" s="43">
        <f t="shared" si="102"/>
        <v>7.3648304427758216E-2</v>
      </c>
      <c r="EB31" s="43">
        <f>AVERAGE(EB12:EB29)</f>
        <v>4.3238596956759823</v>
      </c>
      <c r="EC31" s="43">
        <f t="shared" ref="EC31:EZ31" si="103">AVERAGE(EC12:EC29)</f>
        <v>0.64911399574635764</v>
      </c>
      <c r="ED31" s="43">
        <f t="shared" si="103"/>
        <v>2.0289266761440823</v>
      </c>
      <c r="EE31" s="43">
        <f t="shared" si="103"/>
        <v>0.10461300397465943</v>
      </c>
      <c r="EF31" s="43">
        <f t="shared" si="103"/>
        <v>0.53971768114381791</v>
      </c>
      <c r="EG31" s="43">
        <f t="shared" si="103"/>
        <v>5.5415342061957835</v>
      </c>
      <c r="EH31" s="43">
        <f t="shared" si="103"/>
        <v>8.2868151231814977</v>
      </c>
      <c r="EI31" s="43">
        <f t="shared" si="103"/>
        <v>0.14705768875405367</v>
      </c>
      <c r="EJ31" s="43">
        <f t="shared" si="103"/>
        <v>0.16581950495054049</v>
      </c>
      <c r="EK31" s="43">
        <f t="shared" si="103"/>
        <v>2.3688222492503037</v>
      </c>
      <c r="EL31" s="43">
        <f t="shared" si="103"/>
        <v>1.8642803877703208E-2</v>
      </c>
      <c r="EM31" s="43">
        <f t="shared" si="103"/>
        <v>1.8335166850018333E-2</v>
      </c>
      <c r="EN31" s="43">
        <f t="shared" si="103"/>
        <v>0.64720773460049386</v>
      </c>
      <c r="EO31" s="43">
        <f t="shared" si="103"/>
        <v>10.762907944524626</v>
      </c>
      <c r="EP31" s="43">
        <f t="shared" si="103"/>
        <v>1.084675482642353</v>
      </c>
      <c r="EQ31" s="43">
        <f t="shared" si="103"/>
        <v>0.12787281651163207</v>
      </c>
      <c r="ER31" s="43">
        <f t="shared" si="103"/>
        <v>9.7271209729255421</v>
      </c>
      <c r="ES31" s="43">
        <f t="shared" si="103"/>
        <v>0.1261974992624014</v>
      </c>
      <c r="ET31" s="43">
        <f t="shared" si="103"/>
        <v>0.24753292853334941</v>
      </c>
      <c r="EU31" s="43">
        <f t="shared" si="103"/>
        <v>1.6560076067420324</v>
      </c>
      <c r="EV31" s="43">
        <f t="shared" si="103"/>
        <v>0.16431664321677322</v>
      </c>
      <c r="EW31" s="43">
        <f t="shared" si="103"/>
        <v>5.3078556263269641E-2</v>
      </c>
      <c r="EX31" s="43">
        <f t="shared" si="103"/>
        <v>1.1092416837661743</v>
      </c>
      <c r="EY31" s="43">
        <f t="shared" si="103"/>
        <v>5.4584368351876376E-2</v>
      </c>
      <c r="EZ31" s="43">
        <f t="shared" si="103"/>
        <v>1.2137598262118559</v>
      </c>
      <c r="FB31" s="2"/>
      <c r="FC31" s="2"/>
      <c r="FD31" s="3"/>
      <c r="FE31" s="3"/>
      <c r="FF31" s="4"/>
      <c r="FG31" s="4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</row>
    <row r="32" spans="1:180">
      <c r="A32" s="2"/>
      <c r="B32" s="2"/>
      <c r="C32" s="3"/>
      <c r="D32" s="3"/>
      <c r="E32" s="4"/>
      <c r="F32" s="6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BB32" s="2"/>
      <c r="BC32" s="2"/>
      <c r="BD32" s="3"/>
      <c r="BE32" s="3"/>
      <c r="BF32" s="4"/>
      <c r="BG32" s="4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B32" s="2"/>
      <c r="DC32" s="2"/>
      <c r="DD32" s="3"/>
      <c r="DE32" s="3"/>
      <c r="DF32" s="4"/>
      <c r="DG32" s="4" t="s">
        <v>122</v>
      </c>
      <c r="DH32" s="8">
        <f>STDEV(DH12:DH29)</f>
        <v>0.15506727657599723</v>
      </c>
      <c r="DI32" s="8">
        <f t="shared" ref="DI32:EZ32" si="104">STDEV(DI12:DI29)</f>
        <v>7.9094718253528803E-2</v>
      </c>
      <c r="DJ32" s="8">
        <f t="shared" si="104"/>
        <v>2.7311599508207385</v>
      </c>
      <c r="DK32" s="8">
        <f t="shared" si="104"/>
        <v>0.40333342810549855</v>
      </c>
      <c r="DL32" s="8">
        <f t="shared" si="104"/>
        <v>7.9094718253528803E-2</v>
      </c>
      <c r="DM32" s="8">
        <f t="shared" si="104"/>
        <v>0.57640461315700475</v>
      </c>
      <c r="DN32" s="8">
        <f t="shared" si="104"/>
        <v>1.1384479681107875</v>
      </c>
      <c r="DO32" s="8">
        <f t="shared" si="104"/>
        <v>1.769353634739979</v>
      </c>
      <c r="DP32" s="8">
        <f t="shared" si="104"/>
        <v>0.35291696629887631</v>
      </c>
      <c r="DQ32" s="8">
        <f t="shared" si="104"/>
        <v>0.72645997387349415</v>
      </c>
      <c r="DR32" s="8">
        <f t="shared" si="104"/>
        <v>0.10091473880874617</v>
      </c>
      <c r="DS32" s="8">
        <f t="shared" si="104"/>
        <v>1.8624030490534516</v>
      </c>
      <c r="DT32" s="8">
        <f t="shared" si="104"/>
        <v>0.60919442603752683</v>
      </c>
      <c r="DU32" s="8">
        <f t="shared" si="104"/>
        <v>3.8912827457742138</v>
      </c>
      <c r="DV32" s="8">
        <f t="shared" si="104"/>
        <v>6.8358423971726845</v>
      </c>
      <c r="DW32" s="8">
        <f t="shared" si="104"/>
        <v>0</v>
      </c>
      <c r="DX32" s="8">
        <f t="shared" si="104"/>
        <v>7.4354025361361459E-2</v>
      </c>
      <c r="DY32" s="8">
        <f t="shared" si="104"/>
        <v>7.9361030436200616E-2</v>
      </c>
      <c r="DZ32" s="8">
        <f t="shared" si="104"/>
        <v>0.61160729646804579</v>
      </c>
      <c r="EA32" s="8">
        <f t="shared" si="104"/>
        <v>0.24196138245551224</v>
      </c>
      <c r="EB32" s="8">
        <f t="shared" si="104"/>
        <v>5.4323389174834835</v>
      </c>
      <c r="EC32" s="8">
        <f t="shared" si="104"/>
        <v>1.344094646305009</v>
      </c>
      <c r="ED32" s="8">
        <f t="shared" si="104"/>
        <v>1.1501971692665895</v>
      </c>
      <c r="EE32" s="8">
        <f t="shared" si="104"/>
        <v>0.18652683621641331</v>
      </c>
      <c r="EF32" s="8">
        <f t="shared" si="104"/>
        <v>0.68506753311467583</v>
      </c>
      <c r="EG32" s="8">
        <f t="shared" si="104"/>
        <v>4.1063443606350454</v>
      </c>
      <c r="EH32" s="8">
        <f t="shared" si="104"/>
        <v>5.2880571439042168</v>
      </c>
      <c r="EI32" s="8">
        <f t="shared" si="104"/>
        <v>0.36157882019245902</v>
      </c>
      <c r="EJ32" s="8">
        <f t="shared" si="104"/>
        <v>0.30529176292504262</v>
      </c>
      <c r="EK32" s="8">
        <f t="shared" si="104"/>
        <v>0.92669167887852333</v>
      </c>
      <c r="EL32" s="8">
        <f t="shared" si="104"/>
        <v>7.9094718253528803E-2</v>
      </c>
      <c r="EM32" s="8">
        <f t="shared" si="104"/>
        <v>7.7789524883008526E-2</v>
      </c>
      <c r="EN32" s="8">
        <f t="shared" si="104"/>
        <v>0.581404448015022</v>
      </c>
      <c r="EO32" s="8">
        <f t="shared" si="104"/>
        <v>4.7813847485764027</v>
      </c>
      <c r="EP32" s="8">
        <f t="shared" si="104"/>
        <v>0.77470458351867411</v>
      </c>
      <c r="EQ32" s="8">
        <f t="shared" si="104"/>
        <v>0.25528503655535112</v>
      </c>
      <c r="ER32" s="8">
        <f t="shared" si="104"/>
        <v>6.4592433994860556</v>
      </c>
      <c r="ES32" s="8">
        <f t="shared" si="104"/>
        <v>0.31843807340270236</v>
      </c>
      <c r="ET32" s="8">
        <f t="shared" si="104"/>
        <v>0.57775369202892934</v>
      </c>
      <c r="EU32" s="8">
        <f t="shared" si="104"/>
        <v>2.0460329270449642</v>
      </c>
      <c r="EV32" s="8">
        <f t="shared" si="104"/>
        <v>0.25731318955091398</v>
      </c>
      <c r="EW32" s="8">
        <f t="shared" si="104"/>
        <v>0.22519324241609792</v>
      </c>
      <c r="EX32" s="8">
        <f t="shared" si="104"/>
        <v>1.2810931670047998</v>
      </c>
      <c r="EY32" s="8">
        <f t="shared" si="104"/>
        <v>0.12567212322629714</v>
      </c>
      <c r="EZ32" s="8">
        <f t="shared" si="104"/>
        <v>0.93229170964864194</v>
      </c>
      <c r="FB32" s="2"/>
      <c r="FC32" s="2"/>
      <c r="FD32" s="3"/>
      <c r="FE32" s="3"/>
      <c r="FF32" s="4"/>
      <c r="FG32" s="4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</row>
    <row r="33" spans="1:174">
      <c r="A33" s="2"/>
      <c r="B33" s="2"/>
      <c r="C33" s="3"/>
      <c r="D33" s="3"/>
      <c r="E33" s="4"/>
      <c r="F33" s="2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BB33" s="2"/>
      <c r="BC33" s="2"/>
      <c r="BD33" s="3"/>
      <c r="BE33" s="3"/>
      <c r="BF33" s="4"/>
      <c r="BG33" s="4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B33" s="2"/>
      <c r="DC33" s="2"/>
      <c r="DD33" s="3"/>
      <c r="DE33" s="3"/>
      <c r="DF33" s="4"/>
      <c r="DG33" s="4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B33" s="2"/>
      <c r="FC33" s="2"/>
      <c r="FD33" s="3"/>
      <c r="FE33" s="3"/>
      <c r="FF33" s="4"/>
      <c r="FG33" s="4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</row>
    <row r="34" spans="1:174">
      <c r="A34" s="2"/>
      <c r="B34" s="2"/>
      <c r="C34" s="3"/>
      <c r="D34" s="3"/>
      <c r="E34" s="4"/>
      <c r="F34" s="2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BB34" s="2"/>
      <c r="BC34" s="2"/>
      <c r="BD34" s="3"/>
      <c r="BE34" s="3"/>
      <c r="BF34" s="4"/>
      <c r="BG34" s="4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B34" s="2"/>
      <c r="DC34" s="2"/>
      <c r="DD34" s="3"/>
      <c r="DE34" s="3"/>
      <c r="DF34" s="4"/>
      <c r="DG34" s="4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43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B34" s="2"/>
      <c r="FC34" s="2"/>
      <c r="FD34" s="3"/>
      <c r="FE34" s="3"/>
      <c r="FF34" s="4"/>
      <c r="FG34" s="4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</row>
    <row r="35" spans="1:174">
      <c r="A35" s="2"/>
      <c r="B35" s="2"/>
      <c r="C35" s="3"/>
      <c r="D35" s="3"/>
      <c r="E35" s="4"/>
      <c r="F35" s="2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BB35" s="2"/>
      <c r="BC35" s="2"/>
      <c r="BD35" s="3"/>
      <c r="BE35" s="3"/>
      <c r="BF35" s="4"/>
      <c r="BG35" s="4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B35" s="2"/>
      <c r="DC35" s="2"/>
      <c r="DD35" s="3"/>
      <c r="DE35" s="3"/>
      <c r="DF35" s="4"/>
      <c r="DG35" s="4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B35" s="2"/>
      <c r="FC35" s="2"/>
      <c r="FD35" s="3"/>
      <c r="FE35" s="3"/>
      <c r="FF35" s="4"/>
      <c r="FG35" s="4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</row>
    <row r="36" spans="1:174">
      <c r="A36" s="2"/>
      <c r="B36" s="2"/>
      <c r="C36" s="3"/>
      <c r="D36" s="3"/>
      <c r="E36" s="4"/>
      <c r="F36" s="2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BB36" s="2"/>
      <c r="BC36" s="2"/>
      <c r="BD36" s="3"/>
      <c r="BE36" s="3"/>
      <c r="BF36" s="4"/>
      <c r="BG36" s="4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B36" s="2"/>
      <c r="DC36" s="2"/>
      <c r="DD36" s="3"/>
      <c r="DE36" s="3"/>
      <c r="DF36" s="4"/>
      <c r="DG36" s="4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B36" s="2"/>
      <c r="FC36" s="2"/>
      <c r="FD36" s="3"/>
      <c r="FE36" s="3"/>
      <c r="FF36" s="4"/>
      <c r="FG36" s="4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</row>
    <row r="37" spans="1:174">
      <c r="A37" s="2"/>
      <c r="B37" s="2"/>
      <c r="C37" s="3"/>
      <c r="D37" s="3"/>
      <c r="E37" s="4"/>
      <c r="F37" s="2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BB37" s="2"/>
      <c r="BC37" s="2"/>
      <c r="BD37" s="3"/>
      <c r="BE37" s="3"/>
      <c r="BF37" s="4"/>
      <c r="BG37" s="4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B37" s="2"/>
      <c r="DC37" s="2"/>
      <c r="DD37" s="3"/>
      <c r="DE37" s="3"/>
      <c r="DF37" s="4"/>
      <c r="DG37" s="4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B37" s="2"/>
      <c r="FC37" s="2"/>
      <c r="FD37" s="3"/>
      <c r="FE37" s="3"/>
      <c r="FF37" s="4"/>
      <c r="FG37" s="4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</row>
    <row r="38" spans="1:174">
      <c r="A38" s="2"/>
      <c r="B38" s="2"/>
      <c r="C38" s="3"/>
      <c r="D38" s="3"/>
      <c r="E38" s="4"/>
      <c r="F38" s="12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BB38" s="2"/>
      <c r="BC38" s="2"/>
      <c r="BD38" s="3"/>
      <c r="BE38" s="3"/>
      <c r="BF38" s="4"/>
      <c r="BG38" s="4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B38" s="2"/>
      <c r="DC38" s="2"/>
      <c r="DD38" s="3"/>
      <c r="DE38" s="3"/>
      <c r="DF38" s="4"/>
      <c r="DG38" s="4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B38" s="2"/>
      <c r="FC38" s="2"/>
      <c r="FD38" s="3"/>
      <c r="FE38" s="3"/>
      <c r="FF38" s="4"/>
      <c r="FG38" s="4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</row>
    <row r="39" spans="1:174">
      <c r="A39" s="2"/>
      <c r="B39" s="2"/>
      <c r="C39" s="3"/>
      <c r="D39" s="3"/>
      <c r="E39" s="4"/>
      <c r="F39" s="2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BB39" s="2"/>
      <c r="BC39" s="2"/>
      <c r="BD39" s="3"/>
      <c r="BE39" s="3"/>
      <c r="BF39" s="4"/>
      <c r="BG39" s="4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B39" s="2"/>
      <c r="DC39" s="2"/>
      <c r="DD39" s="3"/>
      <c r="DE39" s="3"/>
      <c r="DF39" s="4"/>
      <c r="DG39" s="4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B39" s="2"/>
      <c r="FC39" s="2"/>
      <c r="FD39" s="3"/>
      <c r="FE39" s="3"/>
      <c r="FF39" s="4"/>
      <c r="FG39" s="4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</row>
    <row r="40" spans="1:174">
      <c r="A40" s="2"/>
      <c r="B40" s="2"/>
      <c r="C40" s="3"/>
      <c r="D40" s="3"/>
      <c r="E40" s="4"/>
      <c r="F40" s="2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BB40" s="2"/>
      <c r="BC40" s="2"/>
      <c r="BD40" s="3"/>
      <c r="BE40" s="3"/>
      <c r="BF40" s="4"/>
      <c r="BG40" s="4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B40" s="2"/>
      <c r="DC40" s="2"/>
      <c r="DD40" s="3"/>
      <c r="DE40" s="3"/>
      <c r="DF40" s="4"/>
      <c r="DG40" s="4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B40" s="2"/>
      <c r="FC40" s="2"/>
      <c r="FD40" s="3"/>
      <c r="FE40" s="3"/>
      <c r="FF40" s="4"/>
      <c r="FG40" s="4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</row>
    <row r="41" spans="1:174">
      <c r="A41" s="2"/>
      <c r="B41" s="2"/>
      <c r="C41" s="3"/>
      <c r="D41" s="3"/>
      <c r="E41" s="4"/>
      <c r="F41" s="6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BB41" s="2"/>
      <c r="BC41" s="2"/>
      <c r="BD41" s="3"/>
      <c r="BE41" s="3"/>
      <c r="BF41" s="4"/>
      <c r="BG41" s="4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B41" s="2"/>
      <c r="DC41" s="2"/>
      <c r="DD41" s="3"/>
      <c r="DE41" s="3"/>
      <c r="DF41" s="4"/>
      <c r="DG41" s="4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B41" s="2"/>
      <c r="FC41" s="2"/>
      <c r="FD41" s="3"/>
      <c r="FE41" s="3"/>
      <c r="FF41" s="4"/>
      <c r="FG41" s="4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</row>
    <row r="42" spans="1:174">
      <c r="A42" s="2"/>
      <c r="B42" s="2"/>
      <c r="C42" s="3"/>
      <c r="D42" s="3"/>
      <c r="E42" s="4"/>
      <c r="F42" s="2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BB42" s="2"/>
      <c r="BC42" s="2"/>
      <c r="BD42" s="3"/>
      <c r="BE42" s="3"/>
      <c r="BF42" s="4"/>
      <c r="BG42" s="4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B42" s="2"/>
      <c r="DC42" s="2"/>
      <c r="DD42" s="3"/>
      <c r="DE42" s="3"/>
      <c r="DF42" s="4"/>
      <c r="DG42" s="4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B42" s="2"/>
      <c r="FC42" s="2"/>
      <c r="FD42" s="3"/>
      <c r="FE42" s="3"/>
      <c r="FF42" s="4"/>
      <c r="FG42" s="4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</row>
    <row r="43" spans="1:174">
      <c r="A43" s="2"/>
      <c r="B43" s="2"/>
      <c r="C43" s="3"/>
      <c r="D43" s="3"/>
      <c r="E43" s="4"/>
      <c r="F43" s="2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BB43" s="2"/>
      <c r="BC43" s="2"/>
      <c r="BD43" s="3"/>
      <c r="BE43" s="3"/>
      <c r="BF43" s="4"/>
      <c r="BG43" s="4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B43" s="2"/>
      <c r="DC43" s="2"/>
      <c r="DD43" s="3"/>
      <c r="DE43" s="3"/>
      <c r="DF43" s="4"/>
      <c r="DG43" s="4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B43" s="2"/>
      <c r="FC43" s="2"/>
      <c r="FD43" s="3"/>
      <c r="FE43" s="3"/>
      <c r="FF43" s="4"/>
      <c r="FG43" s="4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</row>
    <row r="44" spans="1:174">
      <c r="A44" s="2"/>
      <c r="B44" s="2"/>
      <c r="C44" s="3"/>
      <c r="D44" s="3"/>
      <c r="E44" s="4"/>
      <c r="F44" s="6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BB44" s="2"/>
      <c r="BC44" s="2"/>
      <c r="BD44" s="3"/>
      <c r="BE44" s="3"/>
      <c r="BF44" s="4"/>
      <c r="BG44" s="4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B44" s="2"/>
      <c r="DC44" s="2"/>
      <c r="DD44" s="3"/>
      <c r="DE44" s="3"/>
      <c r="DF44" s="4"/>
      <c r="DG44" s="4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B44" s="2"/>
      <c r="FC44" s="2"/>
      <c r="FD44" s="3"/>
      <c r="FE44" s="3"/>
      <c r="FF44" s="4"/>
      <c r="FG44" s="4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</row>
    <row r="45" spans="1:174">
      <c r="A45" s="2"/>
      <c r="B45" s="2"/>
      <c r="C45" s="3"/>
      <c r="D45" s="3"/>
      <c r="E45" s="4"/>
      <c r="F45" s="6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BB45" s="2"/>
      <c r="BC45" s="2"/>
      <c r="BD45" s="3"/>
      <c r="BE45" s="3"/>
      <c r="BF45" s="4"/>
      <c r="BG45" s="4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B45" s="2"/>
      <c r="DC45" s="2"/>
      <c r="DD45" s="3"/>
      <c r="DE45" s="3"/>
      <c r="DF45" s="4"/>
      <c r="DG45" s="4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B45" s="2"/>
      <c r="FC45" s="2"/>
      <c r="FD45" s="3"/>
      <c r="FE45" s="3"/>
      <c r="FF45" s="4"/>
      <c r="FG45" s="4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</row>
    <row r="46" spans="1:174">
      <c r="A46" s="2"/>
      <c r="B46" s="2"/>
      <c r="C46" s="3"/>
      <c r="D46" s="3"/>
      <c r="E46" s="4"/>
      <c r="F46" s="4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BB46" s="2"/>
      <c r="BC46" s="2"/>
      <c r="BD46" s="3"/>
      <c r="BE46" s="3"/>
      <c r="BF46" s="4"/>
      <c r="BG46" s="4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B46" s="2"/>
      <c r="DC46" s="2"/>
      <c r="DD46" s="3"/>
      <c r="DE46" s="3"/>
      <c r="DF46" s="4"/>
      <c r="DG46" s="4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B46" s="2"/>
      <c r="FC46" s="2"/>
      <c r="FD46" s="3"/>
      <c r="FE46" s="3"/>
      <c r="FF46" s="4"/>
      <c r="FG46" s="4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</row>
    <row r="47" spans="1:174"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</row>
    <row r="48" spans="1:174"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</row>
    <row r="49" spans="112:156"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</row>
    <row r="50" spans="112:156"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</row>
    <row r="51" spans="112:156"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</row>
  </sheetData>
  <mergeCells count="172">
    <mergeCell ref="EK1:EK11"/>
    <mergeCell ref="EE1:EE11"/>
    <mergeCell ref="EJ1:EJ11"/>
    <mergeCell ref="EZ1:EZ11"/>
    <mergeCell ref="EU1:EU11"/>
    <mergeCell ref="EV1:EV11"/>
    <mergeCell ref="EW1:EW11"/>
    <mergeCell ref="EX1:EX11"/>
    <mergeCell ref="EY1:EY11"/>
    <mergeCell ref="EL1:EL11"/>
    <mergeCell ref="EM1:EM11"/>
    <mergeCell ref="EN1:EN11"/>
    <mergeCell ref="EO1:EO11"/>
    <mergeCell ref="EP1:EP11"/>
    <mergeCell ref="EQ1:EQ11"/>
    <mergeCell ref="ER1:ER11"/>
    <mergeCell ref="ES1:ES11"/>
    <mergeCell ref="ET1:ET11"/>
    <mergeCell ref="DZ1:DZ11"/>
    <mergeCell ref="EA1:EA11"/>
    <mergeCell ref="EB1:EB11"/>
    <mergeCell ref="EC1:EC11"/>
    <mergeCell ref="ED1:ED11"/>
    <mergeCell ref="EF1:EF11"/>
    <mergeCell ref="EG1:EG11"/>
    <mergeCell ref="EH1:EH11"/>
    <mergeCell ref="EI1:EI11"/>
    <mergeCell ref="DQ1:DQ11"/>
    <mergeCell ref="DR1:DR11"/>
    <mergeCell ref="DS1:DS11"/>
    <mergeCell ref="DT1:DT11"/>
    <mergeCell ref="DU1:DU11"/>
    <mergeCell ref="DV1:DV11"/>
    <mergeCell ref="DW1:DW11"/>
    <mergeCell ref="DX1:DX11"/>
    <mergeCell ref="DY1:DY11"/>
    <mergeCell ref="DH1:DH11"/>
    <mergeCell ref="DI1:DI11"/>
    <mergeCell ref="DJ1:DJ11"/>
    <mergeCell ref="DK1:DK11"/>
    <mergeCell ref="DL1:DL11"/>
    <mergeCell ref="DM1:DM11"/>
    <mergeCell ref="DN1:DN11"/>
    <mergeCell ref="DO1:DO11"/>
    <mergeCell ref="DP1:DP11"/>
    <mergeCell ref="DB1:DB11"/>
    <mergeCell ref="DC1:DC11"/>
    <mergeCell ref="DD1:DD11"/>
    <mergeCell ref="DE1:DE11"/>
    <mergeCell ref="DF1:DF11"/>
    <mergeCell ref="DG1:DG11"/>
    <mergeCell ref="CH1:CH11"/>
    <mergeCell ref="CI1:CI11"/>
    <mergeCell ref="CJ1:CJ11"/>
    <mergeCell ref="CE1:CE11"/>
    <mergeCell ref="CZ1:CZ11"/>
    <mergeCell ref="BG1:BG11"/>
    <mergeCell ref="CV1:CV11"/>
    <mergeCell ref="CW1:CW11"/>
    <mergeCell ref="CX1:CX11"/>
    <mergeCell ref="CY1:CY11"/>
    <mergeCell ref="CQ1:CQ11"/>
    <mergeCell ref="CR1:CR11"/>
    <mergeCell ref="CS1:CS11"/>
    <mergeCell ref="CT1:CT11"/>
    <mergeCell ref="CU1:CU11"/>
    <mergeCell ref="CK1:CK11"/>
    <mergeCell ref="CL1:CL11"/>
    <mergeCell ref="CM1:CM11"/>
    <mergeCell ref="CN1:CN11"/>
    <mergeCell ref="CO1:CO11"/>
    <mergeCell ref="CP1:CP11"/>
    <mergeCell ref="CF1:CF11"/>
    <mergeCell ref="CG1:CG11"/>
    <mergeCell ref="BY1:BY11"/>
    <mergeCell ref="BZ1:BZ11"/>
    <mergeCell ref="CA1:CA11"/>
    <mergeCell ref="CB1:CB11"/>
    <mergeCell ref="CC1:CC11"/>
    <mergeCell ref="CD1:CD11"/>
    <mergeCell ref="BT1:BT11"/>
    <mergeCell ref="BU1:BU11"/>
    <mergeCell ref="BV1:BV11"/>
    <mergeCell ref="BW1:BW11"/>
    <mergeCell ref="BX1:BX11"/>
    <mergeCell ref="BN1:BN11"/>
    <mergeCell ref="BO1:BO11"/>
    <mergeCell ref="BP1:BP11"/>
    <mergeCell ref="BQ1:BQ11"/>
    <mergeCell ref="BR1:BR11"/>
    <mergeCell ref="BS1:BS11"/>
    <mergeCell ref="BJ1:BJ11"/>
    <mergeCell ref="BK1:BK11"/>
    <mergeCell ref="BL1:BL11"/>
    <mergeCell ref="BM1:BM11"/>
    <mergeCell ref="BI1:BI11"/>
    <mergeCell ref="BH1:BH11"/>
    <mergeCell ref="BB1:BB11"/>
    <mergeCell ref="BC1:BC11"/>
    <mergeCell ref="BD1:BD11"/>
    <mergeCell ref="BE1:BE11"/>
    <mergeCell ref="BF1:BF11"/>
    <mergeCell ref="AP1:AP11"/>
    <mergeCell ref="AQ1:AQ11"/>
    <mergeCell ref="AF1:AF11"/>
    <mergeCell ref="AG1:AG11"/>
    <mergeCell ref="AH1:AH11"/>
    <mergeCell ref="AI1:AI11"/>
    <mergeCell ref="AJ1:AJ11"/>
    <mergeCell ref="AK1:AK11"/>
    <mergeCell ref="AZ1:AZ11"/>
    <mergeCell ref="AV1:AV11"/>
    <mergeCell ref="AW1:AW11"/>
    <mergeCell ref="AX1:AX11"/>
    <mergeCell ref="AY1:AY11"/>
    <mergeCell ref="AR1:AR11"/>
    <mergeCell ref="AS1:AS11"/>
    <mergeCell ref="AT1:AT11"/>
    <mergeCell ref="AU1:AU11"/>
    <mergeCell ref="A1:A11"/>
    <mergeCell ref="B1:B11"/>
    <mergeCell ref="C1:C11"/>
    <mergeCell ref="D1:D11"/>
    <mergeCell ref="E1:E11"/>
    <mergeCell ref="K1:K11"/>
    <mergeCell ref="L1:L11"/>
    <mergeCell ref="M1:M11"/>
    <mergeCell ref="Z1:Z11"/>
    <mergeCell ref="W1:W11"/>
    <mergeCell ref="X1:X11"/>
    <mergeCell ref="Y1:Y11"/>
    <mergeCell ref="O1:O11"/>
    <mergeCell ref="P1:P11"/>
    <mergeCell ref="Q1:Q11"/>
    <mergeCell ref="R1:R11"/>
    <mergeCell ref="S1:S11"/>
    <mergeCell ref="T1:T11"/>
    <mergeCell ref="FB1:FB11"/>
    <mergeCell ref="FC1:FC11"/>
    <mergeCell ref="FD1:FD11"/>
    <mergeCell ref="FE1:FE11"/>
    <mergeCell ref="FF1:FF11"/>
    <mergeCell ref="FG1:FG11"/>
    <mergeCell ref="FH1:FH11"/>
    <mergeCell ref="N1:N11"/>
    <mergeCell ref="F1:F11"/>
    <mergeCell ref="H1:H11"/>
    <mergeCell ref="G1:G11"/>
    <mergeCell ref="I1:I11"/>
    <mergeCell ref="J1:J11"/>
    <mergeCell ref="U1:U11"/>
    <mergeCell ref="V1:V11"/>
    <mergeCell ref="AA1:AA11"/>
    <mergeCell ref="AB1:AB11"/>
    <mergeCell ref="AC1:AC11"/>
    <mergeCell ref="AD1:AD11"/>
    <mergeCell ref="AE1:AE11"/>
    <mergeCell ref="AL1:AL11"/>
    <mergeCell ref="AM1:AM11"/>
    <mergeCell ref="AN1:AN11"/>
    <mergeCell ref="AO1:AO11"/>
    <mergeCell ref="FS1:FS11"/>
    <mergeCell ref="FR1:FR11"/>
    <mergeCell ref="FO1:FO11"/>
    <mergeCell ref="FP1:FP11"/>
    <mergeCell ref="FQ1:FQ11"/>
    <mergeCell ref="FI1:FI11"/>
    <mergeCell ref="FN1:FN11"/>
    <mergeCell ref="FM1:FM11"/>
    <mergeCell ref="FJ1:FJ11"/>
    <mergeCell ref="FK1:FK11"/>
    <mergeCell ref="FL1:FL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89AFE-C9CB-4A45-9D5D-D71F1A6C16ED}">
  <dimension ref="B3:G31"/>
  <sheetViews>
    <sheetView topLeftCell="A2" workbookViewId="0">
      <selection activeCell="L32" sqref="L32"/>
    </sheetView>
  </sheetViews>
  <sheetFormatPr defaultRowHeight="15"/>
  <sheetData>
    <row r="3" spans="2:7">
      <c r="B3" s="81" t="s">
        <v>70</v>
      </c>
      <c r="C3" s="81" t="s">
        <v>71</v>
      </c>
      <c r="D3" s="81" t="s">
        <v>72</v>
      </c>
      <c r="E3" s="81" t="s">
        <v>73</v>
      </c>
      <c r="F3" s="81" t="s">
        <v>74</v>
      </c>
      <c r="G3" s="112" t="s">
        <v>75</v>
      </c>
    </row>
    <row r="4" spans="2:7">
      <c r="B4" s="79"/>
      <c r="C4" s="79"/>
      <c r="D4" s="79"/>
      <c r="E4" s="79"/>
      <c r="F4" s="79"/>
      <c r="G4" s="113"/>
    </row>
    <row r="5" spans="2:7">
      <c r="B5" s="79"/>
      <c r="C5" s="79"/>
      <c r="D5" s="79"/>
      <c r="E5" s="79"/>
      <c r="F5" s="79"/>
      <c r="G5" s="113"/>
    </row>
    <row r="6" spans="2:7">
      <c r="B6" s="79"/>
      <c r="C6" s="79"/>
      <c r="D6" s="79"/>
      <c r="E6" s="79"/>
      <c r="F6" s="79"/>
      <c r="G6" s="113"/>
    </row>
    <row r="7" spans="2:7">
      <c r="B7" s="79"/>
      <c r="C7" s="79"/>
      <c r="D7" s="79"/>
      <c r="E7" s="79"/>
      <c r="F7" s="79"/>
      <c r="G7" s="113"/>
    </row>
    <row r="8" spans="2:7">
      <c r="B8" s="79"/>
      <c r="C8" s="79"/>
      <c r="D8" s="79"/>
      <c r="E8" s="79"/>
      <c r="F8" s="79"/>
      <c r="G8" s="113"/>
    </row>
    <row r="9" spans="2:7">
      <c r="B9" s="79"/>
      <c r="C9" s="79"/>
      <c r="D9" s="79"/>
      <c r="E9" s="79"/>
      <c r="F9" s="79"/>
      <c r="G9" s="113"/>
    </row>
    <row r="10" spans="2:7">
      <c r="B10" s="79"/>
      <c r="C10" s="79"/>
      <c r="D10" s="79"/>
      <c r="E10" s="79"/>
      <c r="F10" s="79"/>
      <c r="G10" s="113"/>
    </row>
    <row r="11" spans="2:7">
      <c r="B11" s="79"/>
      <c r="C11" s="79"/>
      <c r="D11" s="79"/>
      <c r="E11" s="79"/>
      <c r="F11" s="79"/>
      <c r="G11" s="113"/>
    </row>
    <row r="12" spans="2:7">
      <c r="B12" s="79"/>
      <c r="C12" s="79"/>
      <c r="D12" s="79"/>
      <c r="E12" s="79"/>
      <c r="F12" s="79"/>
      <c r="G12" s="113"/>
    </row>
    <row r="13" spans="2:7">
      <c r="B13" s="82"/>
      <c r="C13" s="82"/>
      <c r="D13" s="82"/>
      <c r="E13" s="82"/>
      <c r="F13" s="82"/>
      <c r="G13" s="114"/>
    </row>
    <row r="14" spans="2:7">
      <c r="B14" s="15">
        <v>9</v>
      </c>
      <c r="C14" s="15">
        <v>2</v>
      </c>
      <c r="D14" s="15"/>
      <c r="E14" s="15"/>
      <c r="F14" s="15"/>
      <c r="G14" s="7">
        <f>SUM(B14:F14)</f>
        <v>11</v>
      </c>
    </row>
    <row r="15" spans="2:7">
      <c r="B15" s="15">
        <v>9</v>
      </c>
      <c r="C15" s="15">
        <v>4</v>
      </c>
      <c r="D15" s="15">
        <v>1</v>
      </c>
      <c r="E15" s="15"/>
      <c r="F15" s="15"/>
      <c r="G15" s="7">
        <f t="shared" ref="G15:G31" si="0">SUM(B15:F15)</f>
        <v>14</v>
      </c>
    </row>
    <row r="16" spans="2:7">
      <c r="B16" s="15">
        <v>13</v>
      </c>
      <c r="C16" s="15">
        <v>4</v>
      </c>
      <c r="D16" s="15"/>
      <c r="E16" s="15"/>
      <c r="F16" s="15"/>
      <c r="G16" s="7">
        <f t="shared" si="0"/>
        <v>17</v>
      </c>
    </row>
    <row r="17" spans="2:7">
      <c r="B17" s="15">
        <v>22</v>
      </c>
      <c r="C17" s="15">
        <v>9</v>
      </c>
      <c r="D17" s="15"/>
      <c r="E17" s="15"/>
      <c r="F17" s="15"/>
      <c r="G17" s="7">
        <f t="shared" si="0"/>
        <v>31</v>
      </c>
    </row>
    <row r="18" spans="2:7">
      <c r="B18" s="15">
        <v>9</v>
      </c>
      <c r="C18" s="15">
        <v>4</v>
      </c>
      <c r="D18" s="15"/>
      <c r="E18" s="15"/>
      <c r="F18" s="15">
        <v>1</v>
      </c>
      <c r="G18" s="7">
        <f t="shared" si="0"/>
        <v>14</v>
      </c>
    </row>
    <row r="19" spans="2:7">
      <c r="B19" s="15">
        <v>16</v>
      </c>
      <c r="C19" s="15">
        <v>6</v>
      </c>
      <c r="D19" s="15">
        <v>2</v>
      </c>
      <c r="E19" s="15"/>
      <c r="F19" s="15"/>
      <c r="G19" s="7">
        <f t="shared" si="0"/>
        <v>24</v>
      </c>
    </row>
    <row r="20" spans="2:7">
      <c r="B20" s="15">
        <v>14</v>
      </c>
      <c r="C20" s="15">
        <v>1</v>
      </c>
      <c r="D20" s="15"/>
      <c r="E20" s="15"/>
      <c r="F20" s="15"/>
      <c r="G20" s="7">
        <f t="shared" si="0"/>
        <v>15</v>
      </c>
    </row>
    <row r="21" spans="2:7">
      <c r="B21" s="15">
        <v>17</v>
      </c>
      <c r="C21" s="15">
        <v>2</v>
      </c>
      <c r="D21" s="15"/>
      <c r="E21" s="15"/>
      <c r="F21" s="15"/>
      <c r="G21" s="7">
        <f t="shared" si="0"/>
        <v>19</v>
      </c>
    </row>
    <row r="22" spans="2:7">
      <c r="B22" s="15">
        <v>13</v>
      </c>
      <c r="C22" s="15">
        <v>1</v>
      </c>
      <c r="D22" s="15"/>
      <c r="E22" s="15"/>
      <c r="F22" s="15"/>
      <c r="G22" s="7">
        <f t="shared" si="0"/>
        <v>14</v>
      </c>
    </row>
    <row r="23" spans="2:7">
      <c r="B23" s="15">
        <v>8</v>
      </c>
      <c r="C23" s="15">
        <v>1</v>
      </c>
      <c r="D23" s="15"/>
      <c r="E23" s="15"/>
      <c r="F23" s="15"/>
      <c r="G23" s="7">
        <f t="shared" si="0"/>
        <v>9</v>
      </c>
    </row>
    <row r="24" spans="2:7">
      <c r="B24" s="15">
        <v>15</v>
      </c>
      <c r="C24" s="15">
        <v>1</v>
      </c>
      <c r="D24" s="15"/>
      <c r="E24" s="15"/>
      <c r="F24" s="15"/>
      <c r="G24" s="7">
        <f t="shared" si="0"/>
        <v>16</v>
      </c>
    </row>
    <row r="25" spans="2:7">
      <c r="B25" s="15">
        <v>14</v>
      </c>
      <c r="C25" s="15">
        <v>5</v>
      </c>
      <c r="D25" s="15"/>
      <c r="E25" s="15"/>
      <c r="F25" s="15"/>
      <c r="G25" s="7">
        <f t="shared" si="0"/>
        <v>19</v>
      </c>
    </row>
    <row r="26" spans="2:7">
      <c r="B26" s="15">
        <v>7</v>
      </c>
      <c r="C26" s="15">
        <v>9</v>
      </c>
      <c r="D26" s="15"/>
      <c r="E26" s="15"/>
      <c r="F26" s="15"/>
      <c r="G26" s="7">
        <f t="shared" si="0"/>
        <v>16</v>
      </c>
    </row>
    <row r="27" spans="2:7">
      <c r="B27" s="15">
        <v>18</v>
      </c>
      <c r="C27" s="15">
        <v>10</v>
      </c>
      <c r="D27" s="15"/>
      <c r="E27" s="15"/>
      <c r="F27" s="15"/>
      <c r="G27" s="7">
        <f t="shared" si="0"/>
        <v>28</v>
      </c>
    </row>
    <row r="28" spans="2:7">
      <c r="B28" s="15">
        <v>25</v>
      </c>
      <c r="C28" s="15">
        <v>3</v>
      </c>
      <c r="D28" s="15"/>
      <c r="E28" s="15"/>
      <c r="F28" s="15"/>
      <c r="G28" s="7">
        <f t="shared" si="0"/>
        <v>28</v>
      </c>
    </row>
    <row r="29" spans="2:7">
      <c r="B29" s="15">
        <v>20</v>
      </c>
      <c r="C29" s="15"/>
      <c r="D29" s="15"/>
      <c r="E29" s="15"/>
      <c r="F29" s="15"/>
      <c r="G29" s="7">
        <f t="shared" si="0"/>
        <v>20</v>
      </c>
    </row>
    <row r="30" spans="2:7">
      <c r="B30" s="15">
        <v>10</v>
      </c>
      <c r="C30" s="15">
        <v>5</v>
      </c>
      <c r="D30" s="15"/>
      <c r="E30" s="15"/>
      <c r="F30" s="15"/>
      <c r="G30" s="7">
        <f t="shared" si="0"/>
        <v>15</v>
      </c>
    </row>
    <row r="31" spans="2:7">
      <c r="B31" s="57">
        <v>16</v>
      </c>
      <c r="C31" s="57">
        <v>1</v>
      </c>
      <c r="D31" s="57"/>
      <c r="E31" s="57"/>
      <c r="F31" s="57"/>
      <c r="G31" s="18">
        <f t="shared" si="0"/>
        <v>17</v>
      </c>
    </row>
  </sheetData>
  <mergeCells count="6">
    <mergeCell ref="G3:G13"/>
    <mergeCell ref="B3:B13"/>
    <mergeCell ref="C3:C13"/>
    <mergeCell ref="D3:D13"/>
    <mergeCell ref="E3:E13"/>
    <mergeCell ref="F3:F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4FC2D-6F6F-4991-AFE4-161AF8DC13DC}">
  <dimension ref="C4:G33"/>
  <sheetViews>
    <sheetView workbookViewId="0">
      <selection activeCell="J24" sqref="J24"/>
    </sheetView>
  </sheetViews>
  <sheetFormatPr defaultRowHeight="15"/>
  <sheetData>
    <row r="4" spans="3:7">
      <c r="C4" s="78" t="s">
        <v>95</v>
      </c>
      <c r="D4" s="78" t="s">
        <v>96</v>
      </c>
      <c r="E4" s="78" t="s">
        <v>97</v>
      </c>
      <c r="F4" s="78" t="s">
        <v>98</v>
      </c>
      <c r="G4" s="112" t="s">
        <v>75</v>
      </c>
    </row>
    <row r="5" spans="3:7">
      <c r="C5" s="79"/>
      <c r="D5" s="79"/>
      <c r="E5" s="79"/>
      <c r="F5" s="79"/>
      <c r="G5" s="115"/>
    </row>
    <row r="6" spans="3:7">
      <c r="C6" s="79"/>
      <c r="D6" s="79"/>
      <c r="E6" s="79"/>
      <c r="F6" s="79"/>
      <c r="G6" s="115"/>
    </row>
    <row r="7" spans="3:7">
      <c r="C7" s="79"/>
      <c r="D7" s="79"/>
      <c r="E7" s="79"/>
      <c r="F7" s="79"/>
      <c r="G7" s="115"/>
    </row>
    <row r="8" spans="3:7">
      <c r="C8" s="79"/>
      <c r="D8" s="79"/>
      <c r="E8" s="79"/>
      <c r="F8" s="79"/>
      <c r="G8" s="115"/>
    </row>
    <row r="9" spans="3:7">
      <c r="C9" s="79"/>
      <c r="D9" s="79"/>
      <c r="E9" s="79"/>
      <c r="F9" s="79"/>
      <c r="G9" s="115"/>
    </row>
    <row r="10" spans="3:7">
      <c r="C10" s="79"/>
      <c r="D10" s="79"/>
      <c r="E10" s="79"/>
      <c r="F10" s="79"/>
      <c r="G10" s="115"/>
    </row>
    <row r="11" spans="3:7">
      <c r="C11" s="79"/>
      <c r="D11" s="79"/>
      <c r="E11" s="79"/>
      <c r="F11" s="79"/>
      <c r="G11" s="115"/>
    </row>
    <row r="12" spans="3:7">
      <c r="C12" s="79"/>
      <c r="D12" s="79"/>
      <c r="E12" s="79"/>
      <c r="F12" s="79"/>
      <c r="G12" s="115"/>
    </row>
    <row r="13" spans="3:7">
      <c r="C13" s="79"/>
      <c r="D13" s="79"/>
      <c r="E13" s="79"/>
      <c r="F13" s="79"/>
      <c r="G13" s="115"/>
    </row>
    <row r="14" spans="3:7">
      <c r="C14" s="80"/>
      <c r="D14" s="80"/>
      <c r="E14" s="80"/>
      <c r="F14" s="80"/>
      <c r="G14" s="116"/>
    </row>
    <row r="15" spans="3:7">
      <c r="C15" s="16">
        <v>6</v>
      </c>
      <c r="D15" s="16"/>
      <c r="E15" s="16"/>
      <c r="F15" s="16">
        <v>8</v>
      </c>
      <c r="G15" s="7">
        <f>SUM(C15:F15)</f>
        <v>14</v>
      </c>
    </row>
    <row r="16" spans="3:7">
      <c r="C16" s="16">
        <v>4</v>
      </c>
      <c r="D16" s="16"/>
      <c r="E16" s="16">
        <v>1</v>
      </c>
      <c r="F16" s="16">
        <v>1</v>
      </c>
      <c r="G16" s="7">
        <f t="shared" ref="G16:G32" si="0">SUM(C16:F16)</f>
        <v>6</v>
      </c>
    </row>
    <row r="17" spans="3:7">
      <c r="C17" s="16"/>
      <c r="D17" s="16"/>
      <c r="E17" s="16">
        <v>1</v>
      </c>
      <c r="F17" s="16">
        <v>3</v>
      </c>
      <c r="G17" s="7">
        <f t="shared" si="0"/>
        <v>4</v>
      </c>
    </row>
    <row r="18" spans="3:7">
      <c r="C18" s="16"/>
      <c r="D18" s="16"/>
      <c r="E18" s="16">
        <v>1</v>
      </c>
      <c r="F18" s="16">
        <v>1</v>
      </c>
      <c r="G18" s="7">
        <f t="shared" si="0"/>
        <v>2</v>
      </c>
    </row>
    <row r="19" spans="3:7">
      <c r="C19" s="16">
        <v>4</v>
      </c>
      <c r="D19" s="16"/>
      <c r="E19" s="16">
        <v>1</v>
      </c>
      <c r="F19" s="16">
        <v>6</v>
      </c>
      <c r="G19" s="7">
        <f t="shared" si="0"/>
        <v>11</v>
      </c>
    </row>
    <row r="20" spans="3:7">
      <c r="C20" s="16"/>
      <c r="D20" s="16"/>
      <c r="E20" s="16"/>
      <c r="F20" s="16">
        <v>2</v>
      </c>
      <c r="G20" s="7">
        <f t="shared" si="0"/>
        <v>2</v>
      </c>
    </row>
    <row r="21" spans="3:7">
      <c r="C21" s="16"/>
      <c r="D21" s="16"/>
      <c r="E21" s="16"/>
      <c r="F21" s="16"/>
      <c r="G21" s="7">
        <f t="shared" si="0"/>
        <v>0</v>
      </c>
    </row>
    <row r="22" spans="3:7">
      <c r="C22" s="16">
        <v>2</v>
      </c>
      <c r="D22" s="16">
        <v>1</v>
      </c>
      <c r="E22" s="16">
        <v>1</v>
      </c>
      <c r="F22" s="16">
        <v>3</v>
      </c>
      <c r="G22" s="7">
        <f t="shared" si="0"/>
        <v>7</v>
      </c>
    </row>
    <row r="23" spans="3:7">
      <c r="C23" s="16">
        <v>1</v>
      </c>
      <c r="D23" s="16"/>
      <c r="E23" s="16"/>
      <c r="F23" s="16"/>
      <c r="G23" s="7">
        <f t="shared" si="0"/>
        <v>1</v>
      </c>
    </row>
    <row r="24" spans="3:7">
      <c r="C24" s="16"/>
      <c r="D24" s="16"/>
      <c r="E24" s="16"/>
      <c r="F24" s="16">
        <v>2</v>
      </c>
      <c r="G24" s="7">
        <f t="shared" si="0"/>
        <v>2</v>
      </c>
    </row>
    <row r="25" spans="3:7">
      <c r="C25" s="16"/>
      <c r="D25" s="16"/>
      <c r="E25" s="16"/>
      <c r="F25" s="16"/>
      <c r="G25" s="7">
        <f t="shared" si="0"/>
        <v>0</v>
      </c>
    </row>
    <row r="26" spans="3:7">
      <c r="C26" s="16"/>
      <c r="D26" s="16"/>
      <c r="E26" s="16"/>
      <c r="F26" s="16"/>
      <c r="G26" s="7">
        <f t="shared" si="0"/>
        <v>0</v>
      </c>
    </row>
    <row r="27" spans="3:7">
      <c r="C27" s="16">
        <v>1</v>
      </c>
      <c r="D27" s="16"/>
      <c r="E27" s="16"/>
      <c r="F27" s="16"/>
      <c r="G27" s="7">
        <f t="shared" si="0"/>
        <v>1</v>
      </c>
    </row>
    <row r="28" spans="3:7">
      <c r="C28" s="16">
        <v>2</v>
      </c>
      <c r="D28" s="16"/>
      <c r="E28" s="16"/>
      <c r="F28" s="16">
        <v>1</v>
      </c>
      <c r="G28" s="7">
        <f t="shared" si="0"/>
        <v>3</v>
      </c>
    </row>
    <row r="29" spans="3:7">
      <c r="C29" s="16">
        <v>2</v>
      </c>
      <c r="D29" s="16"/>
      <c r="E29" s="16">
        <v>1</v>
      </c>
      <c r="F29" s="16"/>
      <c r="G29" s="7">
        <f t="shared" si="0"/>
        <v>3</v>
      </c>
    </row>
    <row r="30" spans="3:7">
      <c r="C30" s="16"/>
      <c r="D30" s="16"/>
      <c r="E30" s="16"/>
      <c r="F30" s="16">
        <v>3</v>
      </c>
      <c r="G30" s="7">
        <f t="shared" si="0"/>
        <v>3</v>
      </c>
    </row>
    <row r="31" spans="3:7">
      <c r="C31" s="16">
        <v>1</v>
      </c>
      <c r="D31" s="16"/>
      <c r="E31" s="16"/>
      <c r="F31" s="16"/>
      <c r="G31" s="7">
        <f t="shared" si="0"/>
        <v>1</v>
      </c>
    </row>
    <row r="32" spans="3:7">
      <c r="C32" s="16">
        <v>1</v>
      </c>
      <c r="D32" s="16"/>
      <c r="E32" s="16"/>
      <c r="F32" s="16"/>
      <c r="G32" s="18">
        <f t="shared" si="0"/>
        <v>1</v>
      </c>
    </row>
    <row r="33" spans="3:6">
      <c r="C33" s="17"/>
      <c r="D33" s="17"/>
      <c r="E33" s="17"/>
      <c r="F33" s="17"/>
    </row>
  </sheetData>
  <mergeCells count="5">
    <mergeCell ref="C4:C14"/>
    <mergeCell ref="D4:D14"/>
    <mergeCell ref="E4:E14"/>
    <mergeCell ref="F4:F14"/>
    <mergeCell ref="G4:G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18295-26F2-436F-AA45-D79AA24D91DE}">
  <dimension ref="A2:Q15"/>
  <sheetViews>
    <sheetView workbookViewId="0">
      <selection activeCell="J26" sqref="J26"/>
    </sheetView>
  </sheetViews>
  <sheetFormatPr defaultRowHeight="15"/>
  <cols>
    <col min="1" max="1" width="23.5703125" customWidth="1"/>
    <col min="2" max="2" width="11.85546875" customWidth="1"/>
    <col min="3" max="3" width="12.42578125" customWidth="1"/>
    <col min="4" max="4" width="12.85546875" customWidth="1"/>
    <col min="5" max="5" width="14.5703125" customWidth="1"/>
    <col min="6" max="6" width="16.7109375" customWidth="1"/>
  </cols>
  <sheetData>
    <row r="2" spans="1:17">
      <c r="A2" t="s">
        <v>113</v>
      </c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17">
      <c r="A3" s="65" t="s">
        <v>104</v>
      </c>
      <c r="B3" s="42">
        <v>4.4939999999999998</v>
      </c>
      <c r="C3" s="42">
        <v>25.77</v>
      </c>
      <c r="D3" s="42">
        <v>25.77</v>
      </c>
      <c r="E3" s="42">
        <v>0.32400000000000001</v>
      </c>
      <c r="F3" s="42">
        <v>6.4000000000000001E-2</v>
      </c>
    </row>
    <row r="4" spans="1:17">
      <c r="A4" s="65" t="s">
        <v>103</v>
      </c>
      <c r="B4" s="42">
        <v>4.0759999999999996</v>
      </c>
      <c r="C4" s="42">
        <v>23.37</v>
      </c>
      <c r="D4" s="42">
        <v>49.14</v>
      </c>
      <c r="E4" s="42">
        <v>0.19500000000000001</v>
      </c>
      <c r="F4" s="42">
        <v>0.43</v>
      </c>
    </row>
    <row r="5" spans="1:17">
      <c r="A5" t="s">
        <v>136</v>
      </c>
      <c r="B5">
        <v>1.7210000000000001</v>
      </c>
      <c r="C5">
        <v>9.8659999999999997</v>
      </c>
      <c r="D5">
        <v>59</v>
      </c>
      <c r="E5">
        <v>0.23100000000000001</v>
      </c>
      <c r="F5">
        <v>0.223</v>
      </c>
    </row>
    <row r="6" spans="1:17">
      <c r="A6" t="s">
        <v>137</v>
      </c>
      <c r="B6">
        <v>1.2829999999999999</v>
      </c>
      <c r="C6">
        <v>7.3550000000000004</v>
      </c>
      <c r="D6">
        <v>66.36</v>
      </c>
      <c r="E6">
        <v>0.251</v>
      </c>
      <c r="F6">
        <v>0.19600000000000001</v>
      </c>
    </row>
    <row r="7" spans="1:17">
      <c r="A7" s="66" t="s">
        <v>109</v>
      </c>
      <c r="B7">
        <v>1.0069999999999999</v>
      </c>
      <c r="C7">
        <v>5.774</v>
      </c>
      <c r="D7">
        <v>72.13</v>
      </c>
      <c r="E7">
        <v>0.29799999999999999</v>
      </c>
      <c r="F7">
        <v>0.29599999999999999</v>
      </c>
    </row>
    <row r="8" spans="1:17">
      <c r="A8" s="66" t="s">
        <v>108</v>
      </c>
      <c r="B8">
        <v>0.97750000000000004</v>
      </c>
      <c r="C8">
        <v>5.6040000000000001</v>
      </c>
      <c r="D8">
        <v>77.739999999999995</v>
      </c>
      <c r="E8">
        <v>0.316</v>
      </c>
      <c r="F8">
        <v>0.28699999999999998</v>
      </c>
    </row>
    <row r="9" spans="1:17">
      <c r="A9" s="66" t="s">
        <v>110</v>
      </c>
      <c r="B9">
        <v>0.96760000000000002</v>
      </c>
      <c r="C9">
        <v>5.548</v>
      </c>
      <c r="D9">
        <v>83.28</v>
      </c>
      <c r="E9">
        <v>0.28399999999999997</v>
      </c>
      <c r="F9">
        <v>0.24099999999999999</v>
      </c>
    </row>
    <row r="10" spans="1:17">
      <c r="A10" s="66" t="s">
        <v>100</v>
      </c>
      <c r="B10">
        <v>0.89959999999999996</v>
      </c>
      <c r="C10">
        <v>5.1580000000000004</v>
      </c>
      <c r="D10">
        <v>88.44</v>
      </c>
      <c r="E10">
        <v>0.224</v>
      </c>
      <c r="F10">
        <v>0.246</v>
      </c>
    </row>
    <row r="11" spans="1:17">
      <c r="A11" s="66" t="s">
        <v>101</v>
      </c>
      <c r="B11">
        <v>0.7883</v>
      </c>
      <c r="C11">
        <v>4.5199999999999996</v>
      </c>
      <c r="D11">
        <v>92.96</v>
      </c>
      <c r="E11">
        <v>0.246</v>
      </c>
      <c r="F11">
        <v>0.26600000000000001</v>
      </c>
    </row>
    <row r="12" spans="1:17">
      <c r="A12" s="66" t="s">
        <v>102</v>
      </c>
      <c r="B12">
        <v>0.75129999999999997</v>
      </c>
      <c r="C12">
        <v>4.3070000000000004</v>
      </c>
      <c r="D12">
        <v>97.27</v>
      </c>
      <c r="E12">
        <v>0.43</v>
      </c>
      <c r="F12">
        <v>0.42699999999999999</v>
      </c>
    </row>
    <row r="13" spans="1:17">
      <c r="A13" s="66" t="s">
        <v>107</v>
      </c>
      <c r="B13">
        <v>0.4763</v>
      </c>
      <c r="C13">
        <v>2.7309999999999999</v>
      </c>
      <c r="D13">
        <v>100</v>
      </c>
      <c r="E13">
        <v>0.154</v>
      </c>
      <c r="F13">
        <v>0.14699999999999999</v>
      </c>
      <c r="N13" s="41" t="s">
        <v>135</v>
      </c>
      <c r="O13" s="41"/>
      <c r="P13" s="41"/>
      <c r="Q13" s="41"/>
    </row>
    <row r="14" spans="1:17">
      <c r="N14" s="41"/>
      <c r="O14" s="41"/>
      <c r="P14" s="41"/>
      <c r="Q14" s="41"/>
    </row>
    <row r="15" spans="1:17">
      <c r="N15" s="41" t="s">
        <v>134</v>
      </c>
      <c r="O15" s="41"/>
      <c r="P15" s="41"/>
      <c r="Q15" s="4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52D0C-2D29-49DE-81FE-22E627A95A33}">
  <dimension ref="B2:M13"/>
  <sheetViews>
    <sheetView workbookViewId="0">
      <selection activeCell="F18" sqref="F18"/>
    </sheetView>
  </sheetViews>
  <sheetFormatPr defaultRowHeight="15"/>
  <cols>
    <col min="2" max="2" width="22" customWidth="1"/>
    <col min="3" max="3" width="13" customWidth="1"/>
    <col min="4" max="5" width="12.5703125" customWidth="1"/>
    <col min="6" max="6" width="10.42578125" customWidth="1"/>
  </cols>
  <sheetData>
    <row r="2" spans="2:13">
      <c r="B2" t="s">
        <v>113</v>
      </c>
      <c r="C2" t="s">
        <v>114</v>
      </c>
      <c r="D2" t="s">
        <v>115</v>
      </c>
      <c r="E2" t="s">
        <v>116</v>
      </c>
      <c r="F2" t="s">
        <v>119</v>
      </c>
      <c r="G2" t="s">
        <v>120</v>
      </c>
    </row>
    <row r="3" spans="2:13">
      <c r="B3" s="65" t="s">
        <v>104</v>
      </c>
      <c r="C3" s="42">
        <v>3.6219999999999999</v>
      </c>
      <c r="D3" s="42">
        <v>18.989999999999998</v>
      </c>
      <c r="E3" s="42">
        <v>18.989999999999998</v>
      </c>
      <c r="F3" s="42">
        <v>3.39E-2</v>
      </c>
      <c r="G3" s="42">
        <v>0.22900000000000001</v>
      </c>
    </row>
    <row r="4" spans="2:13">
      <c r="B4" s="65" t="s">
        <v>103</v>
      </c>
      <c r="C4" s="42">
        <v>3.28</v>
      </c>
      <c r="D4" s="42">
        <v>17.190000000000001</v>
      </c>
      <c r="E4" s="42">
        <v>36.18</v>
      </c>
      <c r="F4" s="42">
        <v>0.14899999999999999</v>
      </c>
      <c r="G4" s="42">
        <v>0.28100000000000003</v>
      </c>
    </row>
    <row r="5" spans="2:13">
      <c r="B5" s="65" t="s">
        <v>109</v>
      </c>
      <c r="C5" s="42">
        <v>2.3860000000000001</v>
      </c>
      <c r="D5" s="42">
        <v>12.51</v>
      </c>
      <c r="E5" s="42">
        <v>48.69</v>
      </c>
      <c r="F5" s="42">
        <v>0.312</v>
      </c>
      <c r="G5" s="42">
        <v>0.29799999999999999</v>
      </c>
    </row>
    <row r="6" spans="2:13">
      <c r="B6" t="s">
        <v>137</v>
      </c>
      <c r="C6">
        <v>2.3410000000000002</v>
      </c>
      <c r="D6">
        <v>12.27</v>
      </c>
      <c r="E6">
        <v>60.96</v>
      </c>
      <c r="F6">
        <v>0.35599999999999998</v>
      </c>
      <c r="G6">
        <v>0.23100000000000001</v>
      </c>
    </row>
    <row r="7" spans="2:13">
      <c r="B7" t="s">
        <v>139</v>
      </c>
      <c r="C7">
        <v>1.5669999999999999</v>
      </c>
      <c r="D7">
        <v>8.2149999999999999</v>
      </c>
      <c r="E7">
        <v>69.180000000000007</v>
      </c>
      <c r="F7">
        <v>0.219</v>
      </c>
      <c r="G7">
        <v>0.22800000000000001</v>
      </c>
    </row>
    <row r="8" spans="2:13">
      <c r="B8" s="66" t="s">
        <v>108</v>
      </c>
      <c r="C8">
        <v>1.556</v>
      </c>
      <c r="D8">
        <v>8.1579999999999995</v>
      </c>
      <c r="E8">
        <v>77.34</v>
      </c>
      <c r="F8">
        <v>0.36399999999999999</v>
      </c>
      <c r="G8">
        <v>0.30499999999999999</v>
      </c>
    </row>
    <row r="9" spans="2:13">
      <c r="B9" s="66" t="s">
        <v>102</v>
      </c>
      <c r="C9">
        <v>1.0640000000000001</v>
      </c>
      <c r="D9">
        <v>5.5759999999999996</v>
      </c>
      <c r="E9">
        <v>82.91</v>
      </c>
      <c r="F9">
        <v>0.47199999999999998</v>
      </c>
      <c r="G9">
        <v>0.42899999999999999</v>
      </c>
      <c r="J9" s="41" t="s">
        <v>135</v>
      </c>
      <c r="K9" s="41"/>
      <c r="L9" s="41"/>
      <c r="M9" s="41"/>
    </row>
    <row r="10" spans="2:13">
      <c r="B10" s="66" t="s">
        <v>110</v>
      </c>
      <c r="C10">
        <v>1.052</v>
      </c>
      <c r="D10">
        <v>5.5149999999999997</v>
      </c>
      <c r="E10">
        <v>88.43</v>
      </c>
      <c r="F10" s="42">
        <v>0.30199999999999999</v>
      </c>
      <c r="G10">
        <v>0.26800000000000002</v>
      </c>
      <c r="J10" s="41"/>
      <c r="K10" s="41"/>
      <c r="L10" s="41"/>
      <c r="M10" s="41"/>
    </row>
    <row r="11" spans="2:13">
      <c r="B11" s="66" t="s">
        <v>100</v>
      </c>
      <c r="C11">
        <v>0.8115</v>
      </c>
      <c r="D11">
        <v>4.2539999999999996</v>
      </c>
      <c r="E11">
        <v>92.68</v>
      </c>
      <c r="F11">
        <v>0.20699999999999999</v>
      </c>
      <c r="G11">
        <v>0.23200000000000001</v>
      </c>
      <c r="J11" s="41" t="s">
        <v>138</v>
      </c>
      <c r="K11" s="41"/>
      <c r="L11" s="41"/>
      <c r="M11" s="41"/>
    </row>
    <row r="12" spans="2:13">
      <c r="B12" s="66" t="s">
        <v>101</v>
      </c>
      <c r="C12">
        <v>0.75860000000000005</v>
      </c>
      <c r="D12">
        <v>3.9769999999999999</v>
      </c>
      <c r="E12">
        <v>96.66</v>
      </c>
      <c r="F12">
        <v>0.22500000000000001</v>
      </c>
      <c r="G12">
        <v>0.253</v>
      </c>
    </row>
    <row r="13" spans="2:13">
      <c r="B13" s="66" t="s">
        <v>107</v>
      </c>
      <c r="C13">
        <v>0.63770000000000004</v>
      </c>
      <c r="D13">
        <v>3.343</v>
      </c>
      <c r="E13">
        <v>100</v>
      </c>
      <c r="F13">
        <v>0.152</v>
      </c>
      <c r="G13">
        <v>0.151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027CD-5756-498A-B98F-523BC9C92863}">
  <dimension ref="A1:D29"/>
  <sheetViews>
    <sheetView workbookViewId="0">
      <selection activeCell="J20" sqref="J20"/>
    </sheetView>
  </sheetViews>
  <sheetFormatPr defaultRowHeight="15"/>
  <sheetData>
    <row r="1" spans="1:4">
      <c r="A1" s="78" t="s">
        <v>141</v>
      </c>
      <c r="B1" s="78" t="s">
        <v>140</v>
      </c>
      <c r="C1" s="117" t="s">
        <v>124</v>
      </c>
      <c r="D1" s="119" t="s">
        <v>123</v>
      </c>
    </row>
    <row r="2" spans="1:4">
      <c r="A2" s="79"/>
      <c r="B2" s="79"/>
      <c r="C2" s="118"/>
      <c r="D2" s="119"/>
    </row>
    <row r="3" spans="1:4">
      <c r="A3" s="79"/>
      <c r="B3" s="79"/>
      <c r="C3" s="118"/>
      <c r="D3" s="119"/>
    </row>
    <row r="4" spans="1:4">
      <c r="A4" s="79"/>
      <c r="B4" s="79"/>
      <c r="C4" s="118"/>
      <c r="D4" s="119"/>
    </row>
    <row r="5" spans="1:4">
      <c r="A5" s="79"/>
      <c r="B5" s="79"/>
      <c r="C5" s="118"/>
      <c r="D5" s="119"/>
    </row>
    <row r="6" spans="1:4">
      <c r="A6" s="79"/>
      <c r="B6" s="79"/>
      <c r="C6" s="118"/>
      <c r="D6" s="119"/>
    </row>
    <row r="7" spans="1:4">
      <c r="A7" s="79"/>
      <c r="B7" s="79"/>
      <c r="C7" s="118"/>
      <c r="D7" s="119"/>
    </row>
    <row r="8" spans="1:4">
      <c r="A8" s="79"/>
      <c r="B8" s="79"/>
      <c r="C8" s="118"/>
      <c r="D8" s="119"/>
    </row>
    <row r="9" spans="1:4">
      <c r="A9" s="79"/>
      <c r="B9" s="79"/>
      <c r="C9" s="118"/>
      <c r="D9" s="119"/>
    </row>
    <row r="10" spans="1:4">
      <c r="A10" s="79"/>
      <c r="B10" s="79"/>
      <c r="C10" s="118"/>
      <c r="D10" s="119"/>
    </row>
    <row r="11" spans="1:4">
      <c r="A11" s="80"/>
      <c r="B11" s="80"/>
      <c r="C11" s="80"/>
      <c r="D11" s="120"/>
    </row>
    <row r="12" spans="1:4">
      <c r="A12" s="8">
        <v>17.377049180327869</v>
      </c>
      <c r="B12" s="8">
        <v>3.6065573770491808</v>
      </c>
      <c r="C12">
        <f>(A12/B12)-1</f>
        <v>3.8181818181818175</v>
      </c>
      <c r="D12" s="4" t="s">
        <v>50</v>
      </c>
    </row>
    <row r="13" spans="1:4">
      <c r="A13" s="8">
        <v>4.9504950495049505</v>
      </c>
      <c r="B13" s="8">
        <v>22.112211221122113</v>
      </c>
      <c r="C13" s="19">
        <f>(A13/B13)-1</f>
        <v>-0.77611940298507465</v>
      </c>
      <c r="D13" s="6" t="s">
        <v>51</v>
      </c>
    </row>
    <row r="14" spans="1:4">
      <c r="A14" s="8">
        <v>10.094637223974763</v>
      </c>
      <c r="B14" s="8">
        <v>9.7791798107255516</v>
      </c>
      <c r="C14" s="19">
        <f t="shared" ref="C14:C29" si="0">(A14/B14)-1</f>
        <v>3.2258064516129004E-2</v>
      </c>
      <c r="D14" s="6" t="s">
        <v>52</v>
      </c>
    </row>
    <row r="15" spans="1:4">
      <c r="A15" s="8">
        <v>10.067114093959731</v>
      </c>
      <c r="B15" s="8">
        <v>4.3624161073825505</v>
      </c>
      <c r="C15" s="19">
        <f t="shared" si="0"/>
        <v>1.3076923076923075</v>
      </c>
      <c r="D15" s="4" t="s">
        <v>38</v>
      </c>
    </row>
    <row r="16" spans="1:4">
      <c r="A16" s="8">
        <v>7.3578595317725757</v>
      </c>
      <c r="B16" s="8">
        <v>7.023411371237458</v>
      </c>
      <c r="C16" s="19">
        <f t="shared" si="0"/>
        <v>4.7619047619047672E-2</v>
      </c>
      <c r="D16" s="2" t="s">
        <v>53</v>
      </c>
    </row>
    <row r="17" spans="1:4">
      <c r="A17" s="8">
        <v>2.5</v>
      </c>
      <c r="B17" s="8">
        <v>6.5625</v>
      </c>
      <c r="C17" s="19">
        <f t="shared" si="0"/>
        <v>-0.61904761904761907</v>
      </c>
      <c r="D17" s="2" t="s">
        <v>54</v>
      </c>
    </row>
    <row r="18" spans="1:4">
      <c r="A18" s="8">
        <v>2.9605263157894735</v>
      </c>
      <c r="B18" s="8">
        <v>9.5394736842105274</v>
      </c>
      <c r="C18" s="19">
        <f t="shared" si="0"/>
        <v>-0.68965517241379315</v>
      </c>
      <c r="D18" s="2" t="s">
        <v>55</v>
      </c>
    </row>
    <row r="19" spans="1:4">
      <c r="A19" s="8">
        <v>3.7037037037037033</v>
      </c>
      <c r="B19" s="8">
        <v>12.457912457912458</v>
      </c>
      <c r="C19" s="19">
        <f t="shared" si="0"/>
        <v>-0.70270270270270274</v>
      </c>
      <c r="D19" s="2" t="s">
        <v>56</v>
      </c>
    </row>
    <row r="20" spans="1:4">
      <c r="A20" s="8">
        <v>8.724832214765101</v>
      </c>
      <c r="B20" s="8">
        <v>10.738255033557047</v>
      </c>
      <c r="C20" s="19">
        <f t="shared" si="0"/>
        <v>-0.1875</v>
      </c>
      <c r="D20" s="2" t="s">
        <v>57</v>
      </c>
    </row>
    <row r="21" spans="1:4">
      <c r="A21" s="8">
        <v>3.9867109634551494</v>
      </c>
      <c r="B21" s="8">
        <v>17.940199335548172</v>
      </c>
      <c r="C21" s="19">
        <f t="shared" si="0"/>
        <v>-0.77777777777777779</v>
      </c>
      <c r="D21" s="2" t="s">
        <v>58</v>
      </c>
    </row>
    <row r="22" spans="1:4">
      <c r="A22" s="8">
        <v>2.3178807947019866</v>
      </c>
      <c r="B22" s="8">
        <v>11.258278145695364</v>
      </c>
      <c r="C22" s="19">
        <f t="shared" si="0"/>
        <v>-0.79411764705882359</v>
      </c>
      <c r="D22" s="2" t="s">
        <v>59</v>
      </c>
    </row>
    <row r="23" spans="1:4">
      <c r="A23" s="8">
        <v>5.9561128526645764</v>
      </c>
      <c r="B23" s="8">
        <v>3.4482758620689653</v>
      </c>
      <c r="C23" s="19">
        <f t="shared" si="0"/>
        <v>0.72727272727272729</v>
      </c>
      <c r="D23" s="2" t="s">
        <v>60</v>
      </c>
    </row>
    <row r="24" spans="1:4">
      <c r="A24" s="8">
        <v>5.0793650793650791</v>
      </c>
      <c r="B24" s="8">
        <v>5.0793650793650791</v>
      </c>
      <c r="C24" s="19">
        <f t="shared" si="0"/>
        <v>0</v>
      </c>
      <c r="D24" s="2" t="s">
        <v>61</v>
      </c>
    </row>
    <row r="25" spans="1:4">
      <c r="A25" s="8">
        <v>7.3248407643312099</v>
      </c>
      <c r="B25" s="8">
        <v>1.2738853503184715</v>
      </c>
      <c r="C25" s="19">
        <f t="shared" si="0"/>
        <v>4.7499999999999991</v>
      </c>
      <c r="D25" s="2" t="s">
        <v>62</v>
      </c>
    </row>
    <row r="26" spans="1:4">
      <c r="A26" s="8">
        <v>2.0231213872832372</v>
      </c>
      <c r="B26" s="8">
        <v>6.3583815028901727</v>
      </c>
      <c r="C26" s="19">
        <f t="shared" si="0"/>
        <v>-0.68181818181818177</v>
      </c>
      <c r="D26" s="2" t="s">
        <v>63</v>
      </c>
    </row>
    <row r="27" spans="1:4">
      <c r="A27" s="8">
        <v>1.9933554817275747</v>
      </c>
      <c r="B27" s="8">
        <v>8.3056478405315612</v>
      </c>
      <c r="C27" s="19">
        <f t="shared" si="0"/>
        <v>-0.76</v>
      </c>
      <c r="D27" s="2" t="s">
        <v>64</v>
      </c>
    </row>
    <row r="28" spans="1:4">
      <c r="A28" s="8">
        <v>2.3333333333333335</v>
      </c>
      <c r="B28" s="8">
        <v>4.3333333333333339</v>
      </c>
      <c r="C28" s="19">
        <f t="shared" si="0"/>
        <v>-0.46153846153846156</v>
      </c>
      <c r="D28" s="2" t="s">
        <v>65</v>
      </c>
    </row>
    <row r="29" spans="1:4">
      <c r="A29" s="53">
        <v>0.99667774086378735</v>
      </c>
      <c r="B29" s="53">
        <v>4.9833887043189371</v>
      </c>
      <c r="C29" s="67">
        <f t="shared" si="0"/>
        <v>-0.8</v>
      </c>
      <c r="D29" s="49" t="s">
        <v>66</v>
      </c>
    </row>
  </sheetData>
  <mergeCells count="4">
    <mergeCell ref="A1:A11"/>
    <mergeCell ref="B1:B11"/>
    <mergeCell ref="C1:C11"/>
    <mergeCell ref="D1:D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C27FE-3066-46B3-B3F8-92EC57DB6B21}">
  <dimension ref="A1:BB32"/>
  <sheetViews>
    <sheetView tabSelected="1" topLeftCell="Z1" workbookViewId="0">
      <selection activeCell="AK37" sqref="AK37"/>
    </sheetView>
  </sheetViews>
  <sheetFormatPr defaultRowHeight="15"/>
  <cols>
    <col min="1" max="16384" width="9.140625" style="37"/>
  </cols>
  <sheetData>
    <row r="1" spans="1:54">
      <c r="A1" s="86" t="s">
        <v>0</v>
      </c>
      <c r="B1" s="89" t="s">
        <v>1</v>
      </c>
      <c r="C1" s="89" t="s">
        <v>2</v>
      </c>
      <c r="D1" s="89" t="s">
        <v>3</v>
      </c>
      <c r="E1" s="92" t="s">
        <v>4</v>
      </c>
      <c r="F1" s="92" t="s">
        <v>36</v>
      </c>
      <c r="G1" s="78" t="s">
        <v>5</v>
      </c>
      <c r="H1" s="78" t="s">
        <v>6</v>
      </c>
      <c r="I1" s="128" t="s">
        <v>7</v>
      </c>
      <c r="J1" s="78" t="s">
        <v>8</v>
      </c>
      <c r="K1" s="78" t="s">
        <v>67</v>
      </c>
      <c r="L1" s="78" t="s">
        <v>9</v>
      </c>
      <c r="M1" s="125" t="s">
        <v>10</v>
      </c>
      <c r="N1" s="78" t="s">
        <v>11</v>
      </c>
      <c r="O1" s="78" t="s">
        <v>12</v>
      </c>
      <c r="P1" s="78" t="s">
        <v>13</v>
      </c>
      <c r="Q1" s="78" t="s">
        <v>68</v>
      </c>
      <c r="R1" s="121" t="s">
        <v>148</v>
      </c>
      <c r="S1" s="78" t="s">
        <v>14</v>
      </c>
      <c r="T1" s="128" t="s">
        <v>15</v>
      </c>
      <c r="U1" s="78" t="s">
        <v>76</v>
      </c>
      <c r="V1" s="78" t="s">
        <v>150</v>
      </c>
      <c r="W1" s="78" t="s">
        <v>78</v>
      </c>
      <c r="X1" s="78" t="s">
        <v>79</v>
      </c>
      <c r="Y1" s="78" t="s">
        <v>80</v>
      </c>
      <c r="Z1" s="78" t="s">
        <v>81</v>
      </c>
      <c r="AA1" s="125" t="s">
        <v>82</v>
      </c>
      <c r="AB1" s="78" t="s">
        <v>83</v>
      </c>
      <c r="AC1" s="78" t="s">
        <v>84</v>
      </c>
      <c r="AD1" s="78" t="s">
        <v>125</v>
      </c>
      <c r="AE1" s="78" t="s">
        <v>86</v>
      </c>
      <c r="AF1" s="128" t="s">
        <v>141</v>
      </c>
      <c r="AG1" s="128" t="s">
        <v>140</v>
      </c>
      <c r="AH1" s="78" t="s">
        <v>89</v>
      </c>
      <c r="AI1" s="78" t="s">
        <v>90</v>
      </c>
      <c r="AJ1" s="78" t="s">
        <v>16</v>
      </c>
      <c r="AK1" s="78" t="s">
        <v>131</v>
      </c>
      <c r="AL1" s="78" t="s">
        <v>17</v>
      </c>
      <c r="AM1" s="78" t="s">
        <v>18</v>
      </c>
      <c r="AN1" s="128" t="s">
        <v>19</v>
      </c>
      <c r="AO1" s="128" t="s">
        <v>20</v>
      </c>
      <c r="AP1" s="78" t="s">
        <v>21</v>
      </c>
      <c r="AQ1" s="78" t="s">
        <v>22</v>
      </c>
      <c r="AR1" s="78" t="s">
        <v>23</v>
      </c>
      <c r="AS1" s="125" t="s">
        <v>24</v>
      </c>
      <c r="AT1" s="78" t="s">
        <v>25</v>
      </c>
      <c r="AU1" s="78" t="s">
        <v>92</v>
      </c>
      <c r="AV1" s="78" t="s">
        <v>93</v>
      </c>
      <c r="AW1" s="121" t="s">
        <v>132</v>
      </c>
      <c r="AX1" s="78" t="s">
        <v>99</v>
      </c>
      <c r="AY1" s="98" t="s">
        <v>26</v>
      </c>
      <c r="AZ1" s="124" t="s">
        <v>133</v>
      </c>
    </row>
    <row r="2" spans="1:54">
      <c r="A2" s="87"/>
      <c r="B2" s="90"/>
      <c r="C2" s="90"/>
      <c r="D2" s="90"/>
      <c r="E2" s="93"/>
      <c r="F2" s="93"/>
      <c r="G2" s="79"/>
      <c r="H2" s="79"/>
      <c r="I2" s="129"/>
      <c r="J2" s="79"/>
      <c r="K2" s="79"/>
      <c r="L2" s="79"/>
      <c r="M2" s="126"/>
      <c r="N2" s="79"/>
      <c r="O2" s="79"/>
      <c r="P2" s="79"/>
      <c r="Q2" s="79"/>
      <c r="R2" s="122"/>
      <c r="S2" s="79"/>
      <c r="T2" s="129"/>
      <c r="U2" s="79"/>
      <c r="V2" s="79"/>
      <c r="W2" s="79"/>
      <c r="X2" s="79"/>
      <c r="Y2" s="79"/>
      <c r="Z2" s="79"/>
      <c r="AA2" s="126"/>
      <c r="AB2" s="79"/>
      <c r="AC2" s="79"/>
      <c r="AD2" s="79"/>
      <c r="AE2" s="79"/>
      <c r="AF2" s="129"/>
      <c r="AG2" s="129"/>
      <c r="AH2" s="79"/>
      <c r="AI2" s="79"/>
      <c r="AJ2" s="79"/>
      <c r="AK2" s="79"/>
      <c r="AL2" s="79"/>
      <c r="AM2" s="79"/>
      <c r="AN2" s="129"/>
      <c r="AO2" s="129"/>
      <c r="AP2" s="79"/>
      <c r="AQ2" s="79"/>
      <c r="AR2" s="79"/>
      <c r="AS2" s="126"/>
      <c r="AT2" s="79"/>
      <c r="AU2" s="79"/>
      <c r="AV2" s="79"/>
      <c r="AW2" s="122"/>
      <c r="AX2" s="79"/>
      <c r="AY2" s="99"/>
      <c r="AZ2" s="99"/>
    </row>
    <row r="3" spans="1:54">
      <c r="A3" s="87"/>
      <c r="B3" s="90"/>
      <c r="C3" s="90"/>
      <c r="D3" s="90"/>
      <c r="E3" s="93"/>
      <c r="F3" s="93"/>
      <c r="G3" s="79"/>
      <c r="H3" s="79"/>
      <c r="I3" s="129"/>
      <c r="J3" s="79"/>
      <c r="K3" s="79"/>
      <c r="L3" s="79"/>
      <c r="M3" s="126"/>
      <c r="N3" s="79"/>
      <c r="O3" s="79"/>
      <c r="P3" s="79"/>
      <c r="Q3" s="79"/>
      <c r="R3" s="122"/>
      <c r="S3" s="79"/>
      <c r="T3" s="129"/>
      <c r="U3" s="79"/>
      <c r="V3" s="79"/>
      <c r="W3" s="79"/>
      <c r="X3" s="79"/>
      <c r="Y3" s="79"/>
      <c r="Z3" s="79"/>
      <c r="AA3" s="126"/>
      <c r="AB3" s="79"/>
      <c r="AC3" s="79"/>
      <c r="AD3" s="79"/>
      <c r="AE3" s="79"/>
      <c r="AF3" s="129"/>
      <c r="AG3" s="129"/>
      <c r="AH3" s="79"/>
      <c r="AI3" s="79"/>
      <c r="AJ3" s="79"/>
      <c r="AK3" s="79"/>
      <c r="AL3" s="79"/>
      <c r="AM3" s="79"/>
      <c r="AN3" s="129"/>
      <c r="AO3" s="129"/>
      <c r="AP3" s="79"/>
      <c r="AQ3" s="79"/>
      <c r="AR3" s="79"/>
      <c r="AS3" s="126"/>
      <c r="AT3" s="79"/>
      <c r="AU3" s="79"/>
      <c r="AV3" s="79"/>
      <c r="AW3" s="122"/>
      <c r="AX3" s="79"/>
      <c r="AY3" s="99"/>
      <c r="AZ3" s="99"/>
    </row>
    <row r="4" spans="1:54">
      <c r="A4" s="87"/>
      <c r="B4" s="90"/>
      <c r="C4" s="90"/>
      <c r="D4" s="90"/>
      <c r="E4" s="93"/>
      <c r="F4" s="93"/>
      <c r="G4" s="79"/>
      <c r="H4" s="79"/>
      <c r="I4" s="129"/>
      <c r="J4" s="79"/>
      <c r="K4" s="79"/>
      <c r="L4" s="79"/>
      <c r="M4" s="126"/>
      <c r="N4" s="79"/>
      <c r="O4" s="79"/>
      <c r="P4" s="79"/>
      <c r="Q4" s="79"/>
      <c r="R4" s="122"/>
      <c r="S4" s="79"/>
      <c r="T4" s="129"/>
      <c r="U4" s="79"/>
      <c r="V4" s="79"/>
      <c r="W4" s="79"/>
      <c r="X4" s="79"/>
      <c r="Y4" s="79"/>
      <c r="Z4" s="79"/>
      <c r="AA4" s="126"/>
      <c r="AB4" s="79"/>
      <c r="AC4" s="79"/>
      <c r="AD4" s="79"/>
      <c r="AE4" s="79"/>
      <c r="AF4" s="129"/>
      <c r="AG4" s="129"/>
      <c r="AH4" s="79"/>
      <c r="AI4" s="79"/>
      <c r="AJ4" s="79"/>
      <c r="AK4" s="79"/>
      <c r="AL4" s="79"/>
      <c r="AM4" s="79"/>
      <c r="AN4" s="129"/>
      <c r="AO4" s="129"/>
      <c r="AP4" s="79"/>
      <c r="AQ4" s="79"/>
      <c r="AR4" s="79"/>
      <c r="AS4" s="126"/>
      <c r="AT4" s="79"/>
      <c r="AU4" s="79"/>
      <c r="AV4" s="79"/>
      <c r="AW4" s="122"/>
      <c r="AX4" s="79"/>
      <c r="AY4" s="99"/>
      <c r="AZ4" s="99"/>
    </row>
    <row r="5" spans="1:54">
      <c r="A5" s="87"/>
      <c r="B5" s="90"/>
      <c r="C5" s="90"/>
      <c r="D5" s="90"/>
      <c r="E5" s="93"/>
      <c r="F5" s="93"/>
      <c r="G5" s="79"/>
      <c r="H5" s="79"/>
      <c r="I5" s="129"/>
      <c r="J5" s="79"/>
      <c r="K5" s="79"/>
      <c r="L5" s="79"/>
      <c r="M5" s="126"/>
      <c r="N5" s="79"/>
      <c r="O5" s="79"/>
      <c r="P5" s="79"/>
      <c r="Q5" s="79"/>
      <c r="R5" s="122"/>
      <c r="S5" s="79"/>
      <c r="T5" s="129"/>
      <c r="U5" s="79"/>
      <c r="V5" s="79"/>
      <c r="W5" s="79"/>
      <c r="X5" s="79"/>
      <c r="Y5" s="79"/>
      <c r="Z5" s="79"/>
      <c r="AA5" s="126"/>
      <c r="AB5" s="79"/>
      <c r="AC5" s="79"/>
      <c r="AD5" s="79"/>
      <c r="AE5" s="79"/>
      <c r="AF5" s="129"/>
      <c r="AG5" s="129"/>
      <c r="AH5" s="79"/>
      <c r="AI5" s="79"/>
      <c r="AJ5" s="79"/>
      <c r="AK5" s="79"/>
      <c r="AL5" s="79"/>
      <c r="AM5" s="79"/>
      <c r="AN5" s="129"/>
      <c r="AO5" s="129"/>
      <c r="AP5" s="79"/>
      <c r="AQ5" s="79"/>
      <c r="AR5" s="79"/>
      <c r="AS5" s="126"/>
      <c r="AT5" s="79"/>
      <c r="AU5" s="79"/>
      <c r="AV5" s="79"/>
      <c r="AW5" s="122"/>
      <c r="AX5" s="79"/>
      <c r="AY5" s="99"/>
      <c r="AZ5" s="99"/>
    </row>
    <row r="6" spans="1:54">
      <c r="A6" s="87"/>
      <c r="B6" s="90"/>
      <c r="C6" s="90"/>
      <c r="D6" s="90"/>
      <c r="E6" s="93"/>
      <c r="F6" s="93"/>
      <c r="G6" s="79"/>
      <c r="H6" s="79"/>
      <c r="I6" s="129"/>
      <c r="J6" s="79"/>
      <c r="K6" s="79"/>
      <c r="L6" s="79"/>
      <c r="M6" s="126"/>
      <c r="N6" s="79"/>
      <c r="O6" s="79"/>
      <c r="P6" s="79"/>
      <c r="Q6" s="79"/>
      <c r="R6" s="122"/>
      <c r="S6" s="79"/>
      <c r="T6" s="129"/>
      <c r="U6" s="79"/>
      <c r="V6" s="79"/>
      <c r="W6" s="79"/>
      <c r="X6" s="79"/>
      <c r="Y6" s="79"/>
      <c r="Z6" s="79"/>
      <c r="AA6" s="126"/>
      <c r="AB6" s="79"/>
      <c r="AC6" s="79"/>
      <c r="AD6" s="79"/>
      <c r="AE6" s="79"/>
      <c r="AF6" s="129"/>
      <c r="AG6" s="129"/>
      <c r="AH6" s="79"/>
      <c r="AI6" s="79"/>
      <c r="AJ6" s="79"/>
      <c r="AK6" s="79"/>
      <c r="AL6" s="79"/>
      <c r="AM6" s="79"/>
      <c r="AN6" s="129"/>
      <c r="AO6" s="129"/>
      <c r="AP6" s="79"/>
      <c r="AQ6" s="79"/>
      <c r="AR6" s="79"/>
      <c r="AS6" s="126"/>
      <c r="AT6" s="79"/>
      <c r="AU6" s="79"/>
      <c r="AV6" s="79"/>
      <c r="AW6" s="122"/>
      <c r="AX6" s="79"/>
      <c r="AY6" s="99"/>
      <c r="AZ6" s="99"/>
    </row>
    <row r="7" spans="1:54">
      <c r="A7" s="87"/>
      <c r="B7" s="90"/>
      <c r="C7" s="90"/>
      <c r="D7" s="90"/>
      <c r="E7" s="93"/>
      <c r="F7" s="93"/>
      <c r="G7" s="79"/>
      <c r="H7" s="79"/>
      <c r="I7" s="129"/>
      <c r="J7" s="79"/>
      <c r="K7" s="79"/>
      <c r="L7" s="79"/>
      <c r="M7" s="126"/>
      <c r="N7" s="79"/>
      <c r="O7" s="79"/>
      <c r="P7" s="79"/>
      <c r="Q7" s="79"/>
      <c r="R7" s="122"/>
      <c r="S7" s="79"/>
      <c r="T7" s="129"/>
      <c r="U7" s="79"/>
      <c r="V7" s="79"/>
      <c r="W7" s="79"/>
      <c r="X7" s="79"/>
      <c r="Y7" s="79"/>
      <c r="Z7" s="79"/>
      <c r="AA7" s="126"/>
      <c r="AB7" s="79"/>
      <c r="AC7" s="79"/>
      <c r="AD7" s="79"/>
      <c r="AE7" s="79"/>
      <c r="AF7" s="129"/>
      <c r="AG7" s="129"/>
      <c r="AH7" s="79"/>
      <c r="AI7" s="79"/>
      <c r="AJ7" s="79"/>
      <c r="AK7" s="79"/>
      <c r="AL7" s="79"/>
      <c r="AM7" s="79"/>
      <c r="AN7" s="129"/>
      <c r="AO7" s="129"/>
      <c r="AP7" s="79"/>
      <c r="AQ7" s="79"/>
      <c r="AR7" s="79"/>
      <c r="AS7" s="126"/>
      <c r="AT7" s="79"/>
      <c r="AU7" s="79"/>
      <c r="AV7" s="79"/>
      <c r="AW7" s="122"/>
      <c r="AX7" s="79"/>
      <c r="AY7" s="99"/>
      <c r="AZ7" s="99"/>
    </row>
    <row r="8" spans="1:54">
      <c r="A8" s="87"/>
      <c r="B8" s="90"/>
      <c r="C8" s="90"/>
      <c r="D8" s="90"/>
      <c r="E8" s="93"/>
      <c r="F8" s="93"/>
      <c r="G8" s="79"/>
      <c r="H8" s="79"/>
      <c r="I8" s="129"/>
      <c r="J8" s="79"/>
      <c r="K8" s="79"/>
      <c r="L8" s="79"/>
      <c r="M8" s="126"/>
      <c r="N8" s="79"/>
      <c r="O8" s="79"/>
      <c r="P8" s="79"/>
      <c r="Q8" s="79"/>
      <c r="R8" s="122"/>
      <c r="S8" s="79"/>
      <c r="T8" s="129"/>
      <c r="U8" s="79"/>
      <c r="V8" s="79"/>
      <c r="W8" s="79"/>
      <c r="X8" s="79"/>
      <c r="Y8" s="79"/>
      <c r="Z8" s="79"/>
      <c r="AA8" s="126"/>
      <c r="AB8" s="79"/>
      <c r="AC8" s="79"/>
      <c r="AD8" s="79"/>
      <c r="AE8" s="79"/>
      <c r="AF8" s="129"/>
      <c r="AG8" s="129"/>
      <c r="AH8" s="79"/>
      <c r="AI8" s="79"/>
      <c r="AJ8" s="79"/>
      <c r="AK8" s="79"/>
      <c r="AL8" s="79"/>
      <c r="AM8" s="79"/>
      <c r="AN8" s="129"/>
      <c r="AO8" s="129"/>
      <c r="AP8" s="79"/>
      <c r="AQ8" s="79"/>
      <c r="AR8" s="79"/>
      <c r="AS8" s="126"/>
      <c r="AT8" s="79"/>
      <c r="AU8" s="79"/>
      <c r="AV8" s="79"/>
      <c r="AW8" s="122"/>
      <c r="AX8" s="79"/>
      <c r="AY8" s="99"/>
      <c r="AZ8" s="99"/>
    </row>
    <row r="9" spans="1:54">
      <c r="A9" s="87"/>
      <c r="B9" s="90"/>
      <c r="C9" s="90"/>
      <c r="D9" s="90"/>
      <c r="E9" s="93"/>
      <c r="F9" s="93"/>
      <c r="G9" s="79"/>
      <c r="H9" s="79"/>
      <c r="I9" s="129"/>
      <c r="J9" s="79"/>
      <c r="K9" s="79"/>
      <c r="L9" s="79"/>
      <c r="M9" s="126"/>
      <c r="N9" s="79"/>
      <c r="O9" s="79"/>
      <c r="P9" s="79"/>
      <c r="Q9" s="79"/>
      <c r="R9" s="122"/>
      <c r="S9" s="79"/>
      <c r="T9" s="129"/>
      <c r="U9" s="79"/>
      <c r="V9" s="79"/>
      <c r="W9" s="79"/>
      <c r="X9" s="79"/>
      <c r="Y9" s="79"/>
      <c r="Z9" s="79"/>
      <c r="AA9" s="126"/>
      <c r="AB9" s="79"/>
      <c r="AC9" s="79"/>
      <c r="AD9" s="79"/>
      <c r="AE9" s="79"/>
      <c r="AF9" s="129"/>
      <c r="AG9" s="129"/>
      <c r="AH9" s="79"/>
      <c r="AI9" s="79"/>
      <c r="AJ9" s="79"/>
      <c r="AK9" s="79"/>
      <c r="AL9" s="79"/>
      <c r="AM9" s="79"/>
      <c r="AN9" s="129"/>
      <c r="AO9" s="129"/>
      <c r="AP9" s="79"/>
      <c r="AQ9" s="79"/>
      <c r="AR9" s="79"/>
      <c r="AS9" s="126"/>
      <c r="AT9" s="79"/>
      <c r="AU9" s="79"/>
      <c r="AV9" s="79"/>
      <c r="AW9" s="122"/>
      <c r="AX9" s="79"/>
      <c r="AY9" s="99"/>
      <c r="AZ9" s="99"/>
    </row>
    <row r="10" spans="1:54">
      <c r="A10" s="87"/>
      <c r="B10" s="90"/>
      <c r="C10" s="90"/>
      <c r="D10" s="90"/>
      <c r="E10" s="93"/>
      <c r="F10" s="93"/>
      <c r="G10" s="79"/>
      <c r="H10" s="79"/>
      <c r="I10" s="129"/>
      <c r="J10" s="79"/>
      <c r="K10" s="79"/>
      <c r="L10" s="79"/>
      <c r="M10" s="126"/>
      <c r="N10" s="79"/>
      <c r="O10" s="79"/>
      <c r="P10" s="79"/>
      <c r="Q10" s="79"/>
      <c r="R10" s="122"/>
      <c r="S10" s="79"/>
      <c r="T10" s="129"/>
      <c r="U10" s="79"/>
      <c r="V10" s="79"/>
      <c r="W10" s="79"/>
      <c r="X10" s="79"/>
      <c r="Y10" s="79"/>
      <c r="Z10" s="79"/>
      <c r="AA10" s="126"/>
      <c r="AB10" s="79"/>
      <c r="AC10" s="79"/>
      <c r="AD10" s="79"/>
      <c r="AE10" s="79"/>
      <c r="AF10" s="129"/>
      <c r="AG10" s="129"/>
      <c r="AH10" s="79"/>
      <c r="AI10" s="79"/>
      <c r="AJ10" s="79"/>
      <c r="AK10" s="79"/>
      <c r="AL10" s="79"/>
      <c r="AM10" s="79"/>
      <c r="AN10" s="129"/>
      <c r="AO10" s="129"/>
      <c r="AP10" s="79"/>
      <c r="AQ10" s="79"/>
      <c r="AR10" s="79"/>
      <c r="AS10" s="126"/>
      <c r="AT10" s="79"/>
      <c r="AU10" s="79"/>
      <c r="AV10" s="79"/>
      <c r="AW10" s="122"/>
      <c r="AX10" s="79"/>
      <c r="AY10" s="99"/>
      <c r="AZ10" s="99"/>
    </row>
    <row r="11" spans="1:54" ht="15" customHeight="1">
      <c r="A11" s="88"/>
      <c r="B11" s="91"/>
      <c r="C11" s="91"/>
      <c r="D11" s="91"/>
      <c r="E11" s="94"/>
      <c r="F11" s="94"/>
      <c r="G11" s="80"/>
      <c r="H11" s="80"/>
      <c r="I11" s="130"/>
      <c r="J11" s="80"/>
      <c r="K11" s="80"/>
      <c r="L11" s="80"/>
      <c r="M11" s="127"/>
      <c r="N11" s="80"/>
      <c r="O11" s="80"/>
      <c r="P11" s="80"/>
      <c r="Q11" s="80"/>
      <c r="R11" s="123"/>
      <c r="S11" s="80"/>
      <c r="T11" s="130"/>
      <c r="U11" s="80"/>
      <c r="V11" s="80"/>
      <c r="W11" s="80"/>
      <c r="X11" s="80"/>
      <c r="Y11" s="80"/>
      <c r="Z11" s="80"/>
      <c r="AA11" s="127"/>
      <c r="AB11" s="80"/>
      <c r="AC11" s="80"/>
      <c r="AD11" s="80"/>
      <c r="AE11" s="80"/>
      <c r="AF11" s="130"/>
      <c r="AG11" s="130"/>
      <c r="AH11" s="80"/>
      <c r="AI11" s="80"/>
      <c r="AJ11" s="80"/>
      <c r="AK11" s="80"/>
      <c r="AL11" s="80"/>
      <c r="AM11" s="80"/>
      <c r="AN11" s="130"/>
      <c r="AO11" s="130"/>
      <c r="AP11" s="80"/>
      <c r="AQ11" s="80"/>
      <c r="AR11" s="80"/>
      <c r="AS11" s="127"/>
      <c r="AT11" s="80"/>
      <c r="AU11" s="80"/>
      <c r="AV11" s="80"/>
      <c r="AW11" s="123"/>
      <c r="AX11" s="80"/>
      <c r="AY11" s="100"/>
      <c r="AZ11" s="100"/>
    </row>
    <row r="12" spans="1:54">
      <c r="A12" s="1">
        <v>391</v>
      </c>
      <c r="B12" s="2" t="s">
        <v>40</v>
      </c>
      <c r="C12" s="38" t="s">
        <v>27</v>
      </c>
      <c r="D12" s="38" t="s">
        <v>28</v>
      </c>
      <c r="E12" s="39" t="s">
        <v>43</v>
      </c>
      <c r="F12" s="4">
        <v>0.01</v>
      </c>
      <c r="G12" s="8">
        <v>0</v>
      </c>
      <c r="H12" s="8">
        <v>0</v>
      </c>
      <c r="I12" s="8">
        <v>6.8852459016393448</v>
      </c>
      <c r="J12" s="8">
        <v>0.98360655737704927</v>
      </c>
      <c r="K12" s="8">
        <v>0</v>
      </c>
      <c r="L12" s="8">
        <v>2.2950819672131146</v>
      </c>
      <c r="M12" s="8">
        <v>0</v>
      </c>
      <c r="N12" s="8">
        <v>2.622950819672131</v>
      </c>
      <c r="O12" s="8">
        <v>0</v>
      </c>
      <c r="P12" s="8">
        <v>0</v>
      </c>
      <c r="Q12" s="8">
        <v>0</v>
      </c>
      <c r="R12" s="8">
        <v>3.6065573770491808</v>
      </c>
      <c r="S12" s="8">
        <v>0</v>
      </c>
      <c r="T12" s="8">
        <v>20</v>
      </c>
      <c r="U12" s="8">
        <v>0.65573770491803274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10.163934426229508</v>
      </c>
      <c r="AB12" s="8">
        <v>0</v>
      </c>
      <c r="AC12" s="8">
        <v>3.6065573770491808</v>
      </c>
      <c r="AD12" s="8">
        <v>0</v>
      </c>
      <c r="AE12" s="8">
        <v>0</v>
      </c>
      <c r="AF12" s="8">
        <v>17.377049180327869</v>
      </c>
      <c r="AG12" s="8">
        <v>3.6065573770491808</v>
      </c>
      <c r="AH12" s="8">
        <v>1.3114754098360655</v>
      </c>
      <c r="AI12" s="8">
        <v>0.98360655737704927</v>
      </c>
      <c r="AJ12" s="8">
        <v>1.639344262295082</v>
      </c>
      <c r="AK12" s="8">
        <v>0</v>
      </c>
      <c r="AL12" s="8">
        <v>0</v>
      </c>
      <c r="AM12" s="8">
        <v>0.32786885245901637</v>
      </c>
      <c r="AN12" s="8">
        <v>7.5409836065573774</v>
      </c>
      <c r="AO12" s="8">
        <v>0.65573770491803274</v>
      </c>
      <c r="AP12" s="8">
        <v>0.98360655737704927</v>
      </c>
      <c r="AQ12" s="8">
        <v>7.8688524590163942</v>
      </c>
      <c r="AR12" s="8">
        <v>0</v>
      </c>
      <c r="AS12" s="8">
        <v>0.32786885245901637</v>
      </c>
      <c r="AT12" s="8">
        <v>1.639344262295082</v>
      </c>
      <c r="AU12" s="8">
        <v>0</v>
      </c>
      <c r="AV12" s="8">
        <v>0</v>
      </c>
      <c r="AW12" s="8">
        <v>4.5901639344262293</v>
      </c>
      <c r="AX12" s="8">
        <v>0</v>
      </c>
      <c r="AY12" s="8">
        <v>0.32786885245901637</v>
      </c>
      <c r="AZ12" s="40">
        <v>25</v>
      </c>
      <c r="BB12" s="70" t="s">
        <v>146</v>
      </c>
    </row>
    <row r="13" spans="1:54">
      <c r="A13" s="5">
        <v>391</v>
      </c>
      <c r="B13" s="2" t="s">
        <v>40</v>
      </c>
      <c r="C13" s="38" t="s">
        <v>27</v>
      </c>
      <c r="D13" s="38" t="s">
        <v>28</v>
      </c>
      <c r="E13" s="39" t="s">
        <v>33</v>
      </c>
      <c r="F13" s="6">
        <v>1.24</v>
      </c>
      <c r="G13" s="8">
        <v>0</v>
      </c>
      <c r="H13" s="8">
        <v>0</v>
      </c>
      <c r="I13" s="8">
        <v>5.2805280528052805</v>
      </c>
      <c r="J13" s="8">
        <v>0.66006600660066006</v>
      </c>
      <c r="K13" s="8">
        <v>0</v>
      </c>
      <c r="L13" s="8">
        <v>0.99009900990099009</v>
      </c>
      <c r="M13" s="8">
        <v>0.66006600660066006</v>
      </c>
      <c r="N13" s="8">
        <v>2.9702970297029703</v>
      </c>
      <c r="O13" s="8">
        <v>0.66006600660066006</v>
      </c>
      <c r="P13" s="8">
        <v>0</v>
      </c>
      <c r="Q13" s="8">
        <v>0</v>
      </c>
      <c r="R13" s="8">
        <v>4.6204620462046204</v>
      </c>
      <c r="S13" s="8">
        <v>0</v>
      </c>
      <c r="T13" s="8">
        <v>17.161716171617162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0.99009900990099009</v>
      </c>
      <c r="AA13" s="8">
        <v>0</v>
      </c>
      <c r="AB13" s="8">
        <v>0</v>
      </c>
      <c r="AC13" s="8">
        <v>2.9702970297029703</v>
      </c>
      <c r="AD13" s="8">
        <v>0</v>
      </c>
      <c r="AE13" s="8">
        <v>0</v>
      </c>
      <c r="AF13" s="8">
        <v>4.9504950495049505</v>
      </c>
      <c r="AG13" s="8">
        <v>22.112211221122113</v>
      </c>
      <c r="AH13" s="8">
        <v>0</v>
      </c>
      <c r="AI13" s="8">
        <v>0</v>
      </c>
      <c r="AJ13" s="8">
        <v>3.9603960396039604</v>
      </c>
      <c r="AK13" s="8">
        <v>0</v>
      </c>
      <c r="AL13" s="8">
        <v>0.33003300330033003</v>
      </c>
      <c r="AM13" s="8">
        <v>0</v>
      </c>
      <c r="AN13" s="8">
        <v>9.9009900990099009</v>
      </c>
      <c r="AO13" s="8">
        <v>0.33003300330033003</v>
      </c>
      <c r="AP13" s="8">
        <v>0</v>
      </c>
      <c r="AQ13" s="8">
        <v>16.5016501650165</v>
      </c>
      <c r="AR13" s="8">
        <v>0</v>
      </c>
      <c r="AS13" s="8">
        <v>0.33003300330033003</v>
      </c>
      <c r="AT13" s="8">
        <v>0.33003300330033003</v>
      </c>
      <c r="AU13" s="8">
        <v>0.66006600660066006</v>
      </c>
      <c r="AV13" s="8">
        <v>0</v>
      </c>
      <c r="AW13" s="8">
        <v>1.9801980198019802</v>
      </c>
      <c r="AX13" s="8">
        <v>0</v>
      </c>
      <c r="AY13" s="8">
        <v>1.6501650165016499</v>
      </c>
      <c r="AZ13" s="40">
        <v>11.274509803921569</v>
      </c>
      <c r="BB13" s="71" t="s">
        <v>147</v>
      </c>
    </row>
    <row r="14" spans="1:54">
      <c r="A14" s="5">
        <v>391</v>
      </c>
      <c r="B14" s="2" t="s">
        <v>40</v>
      </c>
      <c r="C14" s="38" t="s">
        <v>27</v>
      </c>
      <c r="D14" s="38" t="s">
        <v>30</v>
      </c>
      <c r="E14" s="39" t="s">
        <v>35</v>
      </c>
      <c r="F14" s="6">
        <v>1.79</v>
      </c>
      <c r="G14" s="8">
        <v>0</v>
      </c>
      <c r="H14" s="8">
        <v>0</v>
      </c>
      <c r="I14" s="8">
        <v>9.7791798107255516</v>
      </c>
      <c r="J14" s="8">
        <v>0</v>
      </c>
      <c r="K14" s="8">
        <v>0</v>
      </c>
      <c r="L14" s="8">
        <v>0</v>
      </c>
      <c r="M14" s="8">
        <v>3.7854889589905363</v>
      </c>
      <c r="N14" s="8">
        <v>3.7854889589905363</v>
      </c>
      <c r="O14" s="8">
        <v>0</v>
      </c>
      <c r="P14" s="8">
        <v>0.31545741324921134</v>
      </c>
      <c r="Q14" s="8">
        <v>0</v>
      </c>
      <c r="R14" s="8">
        <v>5.3627760252365935</v>
      </c>
      <c r="S14" s="8">
        <v>0</v>
      </c>
      <c r="T14" s="8">
        <v>20.820189274447952</v>
      </c>
      <c r="U14" s="8">
        <v>0.94637223974763407</v>
      </c>
      <c r="V14" s="8">
        <v>0</v>
      </c>
      <c r="W14" s="8">
        <v>0.31545741324921134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1.5772870662460567</v>
      </c>
      <c r="AD14" s="8">
        <v>0</v>
      </c>
      <c r="AE14" s="8">
        <v>0</v>
      </c>
      <c r="AF14" s="8">
        <v>10.094637223974763</v>
      </c>
      <c r="AG14" s="8">
        <v>9.7791798107255516</v>
      </c>
      <c r="AH14" s="8">
        <v>0</v>
      </c>
      <c r="AI14" s="8">
        <v>0</v>
      </c>
      <c r="AJ14" s="8">
        <v>2.8391167192429023</v>
      </c>
      <c r="AK14" s="8">
        <v>0</v>
      </c>
      <c r="AL14" s="8">
        <v>0</v>
      </c>
      <c r="AM14" s="8">
        <v>0</v>
      </c>
      <c r="AN14" s="8">
        <v>6.309148264984227</v>
      </c>
      <c r="AO14" s="8">
        <v>0.31545741324921134</v>
      </c>
      <c r="AP14" s="8">
        <v>0</v>
      </c>
      <c r="AQ14" s="8">
        <v>17.665615141955836</v>
      </c>
      <c r="AR14" s="8">
        <v>0.94637223974763407</v>
      </c>
      <c r="AS14" s="8">
        <v>2.2082018927444795</v>
      </c>
      <c r="AT14" s="8">
        <v>0.31545741324921134</v>
      </c>
      <c r="AU14" s="8">
        <v>0.63091482649842268</v>
      </c>
      <c r="AV14" s="8">
        <v>0</v>
      </c>
      <c r="AW14" s="8">
        <v>1.2618296529968454</v>
      </c>
      <c r="AX14" s="8">
        <v>0</v>
      </c>
      <c r="AY14" s="8">
        <v>0.94637223974763407</v>
      </c>
      <c r="AZ14" s="40">
        <v>18.09954751131222</v>
      </c>
    </row>
    <row r="15" spans="1:54">
      <c r="A15" s="5">
        <v>391</v>
      </c>
      <c r="B15" s="2" t="s">
        <v>40</v>
      </c>
      <c r="C15" s="38" t="s">
        <v>27</v>
      </c>
      <c r="D15" s="38" t="s">
        <v>31</v>
      </c>
      <c r="E15" s="39" t="s">
        <v>44</v>
      </c>
      <c r="F15" s="4">
        <v>3.13</v>
      </c>
      <c r="G15" s="8">
        <v>0</v>
      </c>
      <c r="H15" s="8">
        <v>0.33557046979865773</v>
      </c>
      <c r="I15" s="8">
        <v>8.724832214765101</v>
      </c>
      <c r="J15" s="8">
        <v>1.006711409395973</v>
      </c>
      <c r="K15" s="8">
        <v>0.33557046979865773</v>
      </c>
      <c r="L15" s="8">
        <v>0</v>
      </c>
      <c r="M15" s="8">
        <v>1.6778523489932886</v>
      </c>
      <c r="N15" s="8">
        <v>5.0335570469798654</v>
      </c>
      <c r="O15" s="8">
        <v>0</v>
      </c>
      <c r="P15" s="8">
        <v>1.006711409395973</v>
      </c>
      <c r="Q15" s="8">
        <v>0</v>
      </c>
      <c r="R15" s="8">
        <v>10.40268456375839</v>
      </c>
      <c r="S15" s="8">
        <v>1.006711409395973</v>
      </c>
      <c r="T15" s="8">
        <v>15.100671140939598</v>
      </c>
      <c r="U15" s="8">
        <v>1.3422818791946309</v>
      </c>
      <c r="V15" s="8">
        <v>0</v>
      </c>
      <c r="W15" s="8">
        <v>0</v>
      </c>
      <c r="X15" s="8">
        <v>0</v>
      </c>
      <c r="Y15" s="8">
        <v>0</v>
      </c>
      <c r="Z15" s="8">
        <v>0.33557046979865773</v>
      </c>
      <c r="AA15" s="8">
        <v>7.0469798657718119</v>
      </c>
      <c r="AB15" s="8">
        <v>0</v>
      </c>
      <c r="AC15" s="8">
        <v>1.6778523489932886</v>
      </c>
      <c r="AD15" s="8">
        <v>0</v>
      </c>
      <c r="AE15" s="8">
        <v>0</v>
      </c>
      <c r="AF15" s="8">
        <v>10.067114093959731</v>
      </c>
      <c r="AG15" s="8">
        <v>4.3624161073825505</v>
      </c>
      <c r="AH15" s="8">
        <v>0</v>
      </c>
      <c r="AI15" s="8">
        <v>0.33557046979865773</v>
      </c>
      <c r="AJ15" s="8">
        <v>4.0268456375838921</v>
      </c>
      <c r="AK15" s="8">
        <v>0.33557046979865773</v>
      </c>
      <c r="AL15" s="8">
        <v>0</v>
      </c>
      <c r="AM15" s="8">
        <v>0</v>
      </c>
      <c r="AN15" s="8">
        <v>4.3624161073825505</v>
      </c>
      <c r="AO15" s="8">
        <v>2.0134228187919461</v>
      </c>
      <c r="AP15" s="8">
        <v>0</v>
      </c>
      <c r="AQ15" s="8">
        <v>16.107382550335569</v>
      </c>
      <c r="AR15" s="8">
        <v>1.006711409395973</v>
      </c>
      <c r="AS15" s="8">
        <v>0.33557046979865773</v>
      </c>
      <c r="AT15" s="8">
        <v>0.67114093959731547</v>
      </c>
      <c r="AU15" s="8">
        <v>0</v>
      </c>
      <c r="AV15" s="8">
        <v>0</v>
      </c>
      <c r="AW15" s="8">
        <v>0.67114093959731547</v>
      </c>
      <c r="AX15" s="8">
        <v>0.33557046979865773</v>
      </c>
      <c r="AY15" s="8">
        <v>0.33557046979865773</v>
      </c>
      <c r="AZ15" s="40">
        <v>31.088082901554404</v>
      </c>
    </row>
    <row r="16" spans="1:54">
      <c r="A16" s="5">
        <v>391</v>
      </c>
      <c r="B16" s="2" t="s">
        <v>40</v>
      </c>
      <c r="C16" s="38" t="s">
        <v>27</v>
      </c>
      <c r="D16" s="38" t="s">
        <v>45</v>
      </c>
      <c r="E16" s="39" t="s">
        <v>44</v>
      </c>
      <c r="F16" s="2">
        <v>5.63</v>
      </c>
      <c r="G16" s="8">
        <v>0</v>
      </c>
      <c r="H16" s="8">
        <v>0</v>
      </c>
      <c r="I16" s="8">
        <v>9.0301003344481607</v>
      </c>
      <c r="J16" s="8">
        <v>0</v>
      </c>
      <c r="K16" s="8">
        <v>0</v>
      </c>
      <c r="L16" s="8">
        <v>0</v>
      </c>
      <c r="M16" s="8">
        <v>3.0100334448160537</v>
      </c>
      <c r="N16" s="8">
        <v>4.6822742474916383</v>
      </c>
      <c r="O16" s="8">
        <v>0</v>
      </c>
      <c r="P16" s="8">
        <v>1.0033444816053512</v>
      </c>
      <c r="Q16" s="8">
        <v>0</v>
      </c>
      <c r="R16" s="8">
        <v>4.6822742474916383</v>
      </c>
      <c r="S16" s="8">
        <v>2.3411371237458192</v>
      </c>
      <c r="T16" s="8">
        <v>12.374581939799331</v>
      </c>
      <c r="U16" s="8">
        <v>4.3478260869565215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14.046822742474916</v>
      </c>
      <c r="AB16" s="8">
        <v>0</v>
      </c>
      <c r="AC16" s="8">
        <v>1.6722408026755853</v>
      </c>
      <c r="AD16" s="8">
        <v>0</v>
      </c>
      <c r="AE16" s="8">
        <v>0</v>
      </c>
      <c r="AF16" s="8">
        <v>7.3578595317725757</v>
      </c>
      <c r="AG16" s="8">
        <v>7.023411371237458</v>
      </c>
      <c r="AH16" s="8">
        <v>0.66889632107023411</v>
      </c>
      <c r="AI16" s="8">
        <v>0.66889632107023411</v>
      </c>
      <c r="AJ16" s="8">
        <v>2.3411371237458192</v>
      </c>
      <c r="AK16" s="8">
        <v>0</v>
      </c>
      <c r="AL16" s="8">
        <v>0</v>
      </c>
      <c r="AM16" s="8">
        <v>0</v>
      </c>
      <c r="AN16" s="8">
        <v>8.3612040133779271</v>
      </c>
      <c r="AO16" s="8">
        <v>0.33444816053511706</v>
      </c>
      <c r="AP16" s="8">
        <v>0</v>
      </c>
      <c r="AQ16" s="8">
        <v>10.702341137123746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3.6789297658862878</v>
      </c>
      <c r="AX16" s="8">
        <v>0.33444816053511706</v>
      </c>
      <c r="AY16" s="8">
        <v>1.3377926421404682</v>
      </c>
      <c r="AZ16" s="40">
        <v>36.36363636363636</v>
      </c>
    </row>
    <row r="17" spans="1:52">
      <c r="A17" s="5">
        <v>391</v>
      </c>
      <c r="B17" s="2" t="s">
        <v>40</v>
      </c>
      <c r="C17" s="38" t="s">
        <v>27</v>
      </c>
      <c r="D17" s="38" t="s">
        <v>46</v>
      </c>
      <c r="E17" s="39" t="s">
        <v>47</v>
      </c>
      <c r="F17" s="2">
        <v>6.48</v>
      </c>
      <c r="G17" s="8">
        <v>0</v>
      </c>
      <c r="H17" s="8">
        <v>0</v>
      </c>
      <c r="I17" s="8">
        <v>12.1875</v>
      </c>
      <c r="J17" s="8">
        <v>0</v>
      </c>
      <c r="K17" s="8">
        <v>0</v>
      </c>
      <c r="L17" s="8">
        <v>0</v>
      </c>
      <c r="M17" s="8">
        <v>1.875</v>
      </c>
      <c r="N17" s="8">
        <v>4.0625</v>
      </c>
      <c r="O17" s="8">
        <v>0.9375</v>
      </c>
      <c r="P17" s="8">
        <v>0</v>
      </c>
      <c r="Q17" s="8">
        <v>0</v>
      </c>
      <c r="R17" s="8">
        <v>7.5</v>
      </c>
      <c r="S17" s="8">
        <v>0</v>
      </c>
      <c r="T17" s="8">
        <v>15.312500000000002</v>
      </c>
      <c r="U17" s="8">
        <v>1.5625</v>
      </c>
      <c r="V17" s="8">
        <v>0</v>
      </c>
      <c r="W17" s="8">
        <v>0</v>
      </c>
      <c r="X17" s="8">
        <v>0</v>
      </c>
      <c r="Y17" s="8">
        <v>0.3125</v>
      </c>
      <c r="Z17" s="8">
        <v>0</v>
      </c>
      <c r="AA17" s="8">
        <v>0.625</v>
      </c>
      <c r="AB17" s="8">
        <v>0</v>
      </c>
      <c r="AC17" s="8">
        <v>3.125</v>
      </c>
      <c r="AD17" s="8">
        <v>0</v>
      </c>
      <c r="AE17" s="8">
        <v>0</v>
      </c>
      <c r="AF17" s="8">
        <v>2.5</v>
      </c>
      <c r="AG17" s="8">
        <v>6.5625</v>
      </c>
      <c r="AH17" s="8">
        <v>0</v>
      </c>
      <c r="AI17" s="8">
        <v>0</v>
      </c>
      <c r="AJ17" s="8">
        <v>2.1875</v>
      </c>
      <c r="AK17" s="8">
        <v>0</v>
      </c>
      <c r="AL17" s="8">
        <v>0</v>
      </c>
      <c r="AM17" s="8">
        <v>1.25</v>
      </c>
      <c r="AN17" s="8">
        <v>8.4375</v>
      </c>
      <c r="AO17" s="8">
        <v>0.625</v>
      </c>
      <c r="AP17" s="8">
        <v>0.3125</v>
      </c>
      <c r="AQ17" s="8">
        <v>28.125</v>
      </c>
      <c r="AR17" s="8">
        <v>0</v>
      </c>
      <c r="AS17" s="8">
        <v>0</v>
      </c>
      <c r="AT17" s="8">
        <v>0</v>
      </c>
      <c r="AU17" s="8">
        <v>0</v>
      </c>
      <c r="AV17" s="8">
        <v>0</v>
      </c>
      <c r="AW17" s="8">
        <v>0.625</v>
      </c>
      <c r="AX17" s="8">
        <v>0.3125</v>
      </c>
      <c r="AY17" s="8">
        <v>1.5625</v>
      </c>
      <c r="AZ17" s="40">
        <v>18.888888888888889</v>
      </c>
    </row>
    <row r="18" spans="1:52">
      <c r="A18" s="5">
        <v>391</v>
      </c>
      <c r="B18" s="2" t="s">
        <v>40</v>
      </c>
      <c r="C18" s="38" t="s">
        <v>27</v>
      </c>
      <c r="D18" s="38" t="s">
        <v>48</v>
      </c>
      <c r="E18" s="39" t="s">
        <v>29</v>
      </c>
      <c r="F18" s="2">
        <v>7.7</v>
      </c>
      <c r="G18" s="8">
        <v>0.6578947368421052</v>
      </c>
      <c r="H18" s="8">
        <v>0</v>
      </c>
      <c r="I18" s="8">
        <v>14.144736842105262</v>
      </c>
      <c r="J18" s="8">
        <v>0.6578947368421052</v>
      </c>
      <c r="K18" s="8">
        <v>0</v>
      </c>
      <c r="L18" s="8">
        <v>0</v>
      </c>
      <c r="M18" s="8">
        <v>2.6315789473684208</v>
      </c>
      <c r="N18" s="8">
        <v>3.2894736842105261</v>
      </c>
      <c r="O18" s="8">
        <v>0</v>
      </c>
      <c r="P18" s="8">
        <v>0</v>
      </c>
      <c r="Q18" s="8">
        <v>0</v>
      </c>
      <c r="R18" s="8">
        <v>4.9342105263157894</v>
      </c>
      <c r="S18" s="8">
        <v>0</v>
      </c>
      <c r="T18" s="8">
        <v>27.960526315789476</v>
      </c>
      <c r="U18" s="8">
        <v>2.9605263157894735</v>
      </c>
      <c r="V18" s="8">
        <v>0</v>
      </c>
      <c r="W18" s="8">
        <v>0</v>
      </c>
      <c r="X18" s="8">
        <v>0</v>
      </c>
      <c r="Y18" s="8">
        <v>0.6578947368421052</v>
      </c>
      <c r="Z18" s="8">
        <v>0</v>
      </c>
      <c r="AA18" s="8">
        <v>0</v>
      </c>
      <c r="AB18" s="8">
        <v>0</v>
      </c>
      <c r="AC18" s="8">
        <v>3.6184210526315792</v>
      </c>
      <c r="AD18" s="8">
        <v>0</v>
      </c>
      <c r="AE18" s="8">
        <v>0</v>
      </c>
      <c r="AF18" s="8">
        <v>2.9605263157894735</v>
      </c>
      <c r="AG18" s="8">
        <v>9.5394736842105274</v>
      </c>
      <c r="AH18" s="8">
        <v>0</v>
      </c>
      <c r="AI18" s="8">
        <v>0</v>
      </c>
      <c r="AJ18" s="8">
        <v>3.6184210526315792</v>
      </c>
      <c r="AK18" s="8">
        <v>0</v>
      </c>
      <c r="AL18" s="8">
        <v>0</v>
      </c>
      <c r="AM18" s="8">
        <v>0.3289473684210526</v>
      </c>
      <c r="AN18" s="8">
        <v>9.8684210526315788</v>
      </c>
      <c r="AO18" s="8">
        <v>1.9736842105263157</v>
      </c>
      <c r="AP18" s="8">
        <v>0</v>
      </c>
      <c r="AQ18" s="8">
        <v>5.5921052631578947</v>
      </c>
      <c r="AR18" s="8">
        <v>0</v>
      </c>
      <c r="AS18" s="8">
        <v>0</v>
      </c>
      <c r="AT18" s="8">
        <v>0.6578947368421052</v>
      </c>
      <c r="AU18" s="8">
        <v>0</v>
      </c>
      <c r="AV18" s="8">
        <v>0</v>
      </c>
      <c r="AW18" s="8">
        <v>0</v>
      </c>
      <c r="AX18" s="8">
        <v>0</v>
      </c>
      <c r="AY18" s="8">
        <v>3.9473684210526314</v>
      </c>
      <c r="AZ18" s="40">
        <v>10.222222222222223</v>
      </c>
    </row>
    <row r="19" spans="1:52">
      <c r="A19" s="5">
        <v>391</v>
      </c>
      <c r="B19" s="2" t="s">
        <v>40</v>
      </c>
      <c r="C19" s="38" t="s">
        <v>41</v>
      </c>
      <c r="D19" s="38" t="s">
        <v>28</v>
      </c>
      <c r="E19" s="39" t="s">
        <v>43</v>
      </c>
      <c r="F19" s="2">
        <v>7.81</v>
      </c>
      <c r="G19" s="8">
        <v>0</v>
      </c>
      <c r="H19" s="8">
        <v>0</v>
      </c>
      <c r="I19" s="8">
        <v>8.7542087542087543</v>
      </c>
      <c r="J19" s="8">
        <v>1.0101010101010102</v>
      </c>
      <c r="K19" s="8">
        <v>0</v>
      </c>
      <c r="L19" s="8">
        <v>0</v>
      </c>
      <c r="M19" s="8">
        <v>4.7138047138047137</v>
      </c>
      <c r="N19" s="8">
        <v>6.7340067340067336</v>
      </c>
      <c r="O19" s="8">
        <v>0</v>
      </c>
      <c r="P19" s="8">
        <v>0</v>
      </c>
      <c r="Q19" s="8">
        <v>0</v>
      </c>
      <c r="R19" s="8">
        <v>6.3973063973063971</v>
      </c>
      <c r="S19" s="8">
        <v>0</v>
      </c>
      <c r="T19" s="8">
        <v>15.151515151515152</v>
      </c>
      <c r="U19" s="8">
        <v>1.3468013468013467</v>
      </c>
      <c r="V19" s="8">
        <v>0</v>
      </c>
      <c r="W19" s="8">
        <v>0</v>
      </c>
      <c r="X19" s="8">
        <v>0.33670033670033667</v>
      </c>
      <c r="Y19" s="8">
        <v>1.0101010101010102</v>
      </c>
      <c r="Z19" s="8">
        <v>0</v>
      </c>
      <c r="AA19" s="8">
        <v>5.3872053872053867</v>
      </c>
      <c r="AB19" s="8">
        <v>0</v>
      </c>
      <c r="AC19" s="8">
        <v>3.0303030303030303</v>
      </c>
      <c r="AD19" s="8">
        <v>0</v>
      </c>
      <c r="AE19" s="8">
        <v>0</v>
      </c>
      <c r="AF19" s="8">
        <v>3.7037037037037033</v>
      </c>
      <c r="AG19" s="8">
        <v>12.457912457912458</v>
      </c>
      <c r="AH19" s="8">
        <v>0</v>
      </c>
      <c r="AI19" s="8">
        <v>0</v>
      </c>
      <c r="AJ19" s="8">
        <v>1.3468013468013467</v>
      </c>
      <c r="AK19" s="8">
        <v>0</v>
      </c>
      <c r="AL19" s="8">
        <v>0</v>
      </c>
      <c r="AM19" s="8">
        <v>0.33670033670033667</v>
      </c>
      <c r="AN19" s="8">
        <v>13.131313131313133</v>
      </c>
      <c r="AO19" s="8">
        <v>2.6936026936026933</v>
      </c>
      <c r="AP19" s="8">
        <v>0.33670033670033667</v>
      </c>
      <c r="AQ19" s="8">
        <v>7.0707070707070701</v>
      </c>
      <c r="AR19" s="8">
        <v>0</v>
      </c>
      <c r="AS19" s="8">
        <v>0</v>
      </c>
      <c r="AT19" s="8">
        <v>0</v>
      </c>
      <c r="AU19" s="8">
        <v>0.33670033670033667</v>
      </c>
      <c r="AV19" s="8">
        <v>0</v>
      </c>
      <c r="AW19" s="8">
        <v>2.3569023569023568</v>
      </c>
      <c r="AX19" s="8">
        <v>0</v>
      </c>
      <c r="AY19" s="8">
        <v>2.3569023569023568</v>
      </c>
      <c r="AZ19" s="40">
        <v>25.225225225225223</v>
      </c>
    </row>
    <row r="20" spans="1:52">
      <c r="A20" s="5">
        <v>391</v>
      </c>
      <c r="B20" s="2" t="s">
        <v>40</v>
      </c>
      <c r="C20" s="38" t="s">
        <v>41</v>
      </c>
      <c r="D20" s="38" t="s">
        <v>30</v>
      </c>
      <c r="E20" s="39" t="s">
        <v>34</v>
      </c>
      <c r="F20" s="2">
        <v>9.3800000000000008</v>
      </c>
      <c r="G20" s="8">
        <v>0</v>
      </c>
      <c r="H20" s="8">
        <v>0</v>
      </c>
      <c r="I20" s="8">
        <v>8.724832214765101</v>
      </c>
      <c r="J20" s="8">
        <v>0.67114093959731547</v>
      </c>
      <c r="K20" s="8">
        <v>0</v>
      </c>
      <c r="L20" s="8">
        <v>0</v>
      </c>
      <c r="M20" s="8">
        <v>1.3422818791946309</v>
      </c>
      <c r="N20" s="8">
        <v>7.0469798657718119</v>
      </c>
      <c r="O20" s="8">
        <v>0.67114093959731547</v>
      </c>
      <c r="P20" s="8">
        <v>2.0134228187919461</v>
      </c>
      <c r="Q20" s="8">
        <v>0</v>
      </c>
      <c r="R20" s="8">
        <v>4.6979865771812079</v>
      </c>
      <c r="S20" s="8">
        <v>0</v>
      </c>
      <c r="T20" s="8">
        <v>23.48993288590604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1.006711409395973</v>
      </c>
      <c r="AB20" s="8">
        <v>0</v>
      </c>
      <c r="AC20" s="8">
        <v>1.3422818791946309</v>
      </c>
      <c r="AD20" s="8">
        <v>0</v>
      </c>
      <c r="AE20" s="8">
        <v>2.0134228187919461</v>
      </c>
      <c r="AF20" s="8">
        <v>8.724832214765101</v>
      </c>
      <c r="AG20" s="8">
        <v>10.738255033557047</v>
      </c>
      <c r="AH20" s="8">
        <v>0</v>
      </c>
      <c r="AI20" s="8">
        <v>0</v>
      </c>
      <c r="AJ20" s="8">
        <v>1.6778523489932886</v>
      </c>
      <c r="AK20" s="8">
        <v>0</v>
      </c>
      <c r="AL20" s="8">
        <v>0</v>
      </c>
      <c r="AM20" s="8">
        <v>0.67114093959731547</v>
      </c>
      <c r="AN20" s="8">
        <v>18.791946308724832</v>
      </c>
      <c r="AO20" s="8">
        <v>1.6778523489932886</v>
      </c>
      <c r="AP20" s="8">
        <v>0.33557046979865773</v>
      </c>
      <c r="AQ20" s="8">
        <v>2.348993288590604</v>
      </c>
      <c r="AR20" s="8">
        <v>0</v>
      </c>
      <c r="AS20" s="8">
        <v>0</v>
      </c>
      <c r="AT20" s="8">
        <v>0.67114093959731547</v>
      </c>
      <c r="AU20" s="8">
        <v>0</v>
      </c>
      <c r="AV20" s="8">
        <v>0</v>
      </c>
      <c r="AW20" s="8">
        <v>0.33557046979865773</v>
      </c>
      <c r="AX20" s="8">
        <v>0</v>
      </c>
      <c r="AY20" s="8">
        <v>1.006711409395973</v>
      </c>
      <c r="AZ20" s="40">
        <v>9.2827004219409268</v>
      </c>
    </row>
    <row r="21" spans="1:52">
      <c r="A21" s="5">
        <v>391</v>
      </c>
      <c r="B21" s="2" t="s">
        <v>40</v>
      </c>
      <c r="C21" s="38" t="s">
        <v>41</v>
      </c>
      <c r="D21" s="38" t="s">
        <v>31</v>
      </c>
      <c r="E21" s="39" t="s">
        <v>43</v>
      </c>
      <c r="F21" s="2">
        <v>10.75</v>
      </c>
      <c r="G21" s="8">
        <v>0</v>
      </c>
      <c r="H21" s="8">
        <v>0</v>
      </c>
      <c r="I21" s="8">
        <v>6.9767441860465116</v>
      </c>
      <c r="J21" s="8">
        <v>0</v>
      </c>
      <c r="K21" s="8">
        <v>0</v>
      </c>
      <c r="L21" s="8">
        <v>0</v>
      </c>
      <c r="M21" s="8">
        <v>1.6611295681063125</v>
      </c>
      <c r="N21" s="8">
        <v>3.6544850498338874</v>
      </c>
      <c r="O21" s="8">
        <v>0</v>
      </c>
      <c r="P21" s="8">
        <v>0.99667774086378735</v>
      </c>
      <c r="Q21" s="8">
        <v>0</v>
      </c>
      <c r="R21" s="8">
        <v>2.9900332225913622</v>
      </c>
      <c r="S21" s="8">
        <v>0</v>
      </c>
      <c r="T21" s="8">
        <v>19.933554817275748</v>
      </c>
      <c r="U21" s="8">
        <v>9.9667774086378742</v>
      </c>
      <c r="V21" s="8">
        <v>0</v>
      </c>
      <c r="W21" s="8">
        <v>0</v>
      </c>
      <c r="X21" s="8">
        <v>0</v>
      </c>
      <c r="Y21" s="8">
        <v>0.99667774086378735</v>
      </c>
      <c r="Z21" s="8">
        <v>0</v>
      </c>
      <c r="AA21" s="8">
        <v>0.33222591362126247</v>
      </c>
      <c r="AB21" s="8">
        <v>0</v>
      </c>
      <c r="AC21" s="8">
        <v>0.33222591362126247</v>
      </c>
      <c r="AD21" s="8">
        <v>0</v>
      </c>
      <c r="AE21" s="8">
        <v>0.66445182724252494</v>
      </c>
      <c r="AF21" s="8">
        <v>3.9867109634551494</v>
      </c>
      <c r="AG21" s="8">
        <v>17.940199335548172</v>
      </c>
      <c r="AH21" s="8">
        <v>0</v>
      </c>
      <c r="AI21" s="8">
        <v>0</v>
      </c>
      <c r="AJ21" s="8">
        <v>0.66445182724252494</v>
      </c>
      <c r="AK21" s="8">
        <v>0</v>
      </c>
      <c r="AL21" s="8">
        <v>0</v>
      </c>
      <c r="AM21" s="8">
        <v>0.33222591362126247</v>
      </c>
      <c r="AN21" s="8">
        <v>23.588039867109632</v>
      </c>
      <c r="AO21" s="8">
        <v>0.33222591362126247</v>
      </c>
      <c r="AP21" s="8">
        <v>0</v>
      </c>
      <c r="AQ21" s="8">
        <v>1.9933554817275747</v>
      </c>
      <c r="AR21" s="8">
        <v>0</v>
      </c>
      <c r="AS21" s="8">
        <v>0</v>
      </c>
      <c r="AT21" s="8">
        <v>0.66445182724252494</v>
      </c>
      <c r="AU21" s="8">
        <v>0</v>
      </c>
      <c r="AV21" s="8">
        <v>0</v>
      </c>
      <c r="AW21" s="8">
        <v>0.66445182724252494</v>
      </c>
      <c r="AX21" s="8">
        <v>0</v>
      </c>
      <c r="AY21" s="8">
        <v>1.3289036544850499</v>
      </c>
      <c r="AZ21" s="40">
        <v>7.2033898305084749</v>
      </c>
    </row>
    <row r="22" spans="1:52">
      <c r="A22" s="5">
        <v>391</v>
      </c>
      <c r="B22" s="2" t="s">
        <v>40</v>
      </c>
      <c r="C22" s="38" t="s">
        <v>41</v>
      </c>
      <c r="D22" s="38" t="s">
        <v>32</v>
      </c>
      <c r="E22" s="39" t="s">
        <v>47</v>
      </c>
      <c r="F22" s="2">
        <v>12.43</v>
      </c>
      <c r="G22" s="8">
        <v>0</v>
      </c>
      <c r="H22" s="8">
        <v>0</v>
      </c>
      <c r="I22" s="8">
        <v>6.2913907284768218</v>
      </c>
      <c r="J22" s="8">
        <v>0</v>
      </c>
      <c r="K22" s="8">
        <v>0</v>
      </c>
      <c r="L22" s="8">
        <v>0</v>
      </c>
      <c r="M22" s="8">
        <v>1.6556291390728477</v>
      </c>
      <c r="N22" s="8">
        <v>5.298013245033113</v>
      </c>
      <c r="O22" s="8">
        <v>0.66225165562913912</v>
      </c>
      <c r="P22" s="8">
        <v>0.33112582781456956</v>
      </c>
      <c r="Q22" s="8">
        <v>0</v>
      </c>
      <c r="R22" s="8">
        <v>5.298013245033113</v>
      </c>
      <c r="S22" s="8">
        <v>0</v>
      </c>
      <c r="T22" s="8">
        <v>20.860927152317881</v>
      </c>
      <c r="U22" s="8">
        <v>10.264900662251655</v>
      </c>
      <c r="V22" s="8">
        <v>0</v>
      </c>
      <c r="W22" s="8">
        <v>0</v>
      </c>
      <c r="X22" s="8">
        <v>0</v>
      </c>
      <c r="Y22" s="8">
        <v>2.3178807947019866</v>
      </c>
      <c r="Z22" s="8">
        <v>0</v>
      </c>
      <c r="AA22" s="8">
        <v>0</v>
      </c>
      <c r="AB22" s="8">
        <v>0</v>
      </c>
      <c r="AC22" s="8">
        <v>2.9801324503311259</v>
      </c>
      <c r="AD22" s="8">
        <v>0.33112582781456956</v>
      </c>
      <c r="AE22" s="8">
        <v>1.9867549668874174</v>
      </c>
      <c r="AF22" s="8">
        <v>2.3178807947019866</v>
      </c>
      <c r="AG22" s="8">
        <v>11.258278145695364</v>
      </c>
      <c r="AH22" s="8">
        <v>0</v>
      </c>
      <c r="AI22" s="8">
        <v>0</v>
      </c>
      <c r="AJ22" s="8">
        <v>1.9867549668874174</v>
      </c>
      <c r="AK22" s="8">
        <v>0</v>
      </c>
      <c r="AL22" s="8">
        <v>0</v>
      </c>
      <c r="AM22" s="8">
        <v>0.99337748344370869</v>
      </c>
      <c r="AN22" s="8">
        <v>15.231788079470199</v>
      </c>
      <c r="AO22" s="8">
        <v>1.6556291390728477</v>
      </c>
      <c r="AP22" s="8">
        <v>0</v>
      </c>
      <c r="AQ22" s="8">
        <v>5.629139072847682</v>
      </c>
      <c r="AR22" s="8">
        <v>0</v>
      </c>
      <c r="AS22" s="8">
        <v>0</v>
      </c>
      <c r="AT22" s="8">
        <v>0.99337748344370869</v>
      </c>
      <c r="AU22" s="8">
        <v>0.33112582781456956</v>
      </c>
      <c r="AV22" s="8">
        <v>0</v>
      </c>
      <c r="AW22" s="8">
        <v>0</v>
      </c>
      <c r="AX22" s="8">
        <v>0</v>
      </c>
      <c r="AY22" s="8">
        <v>1.3245033112582782</v>
      </c>
      <c r="AZ22" s="40">
        <v>10.76923076923077</v>
      </c>
    </row>
    <row r="23" spans="1:52">
      <c r="A23" s="5">
        <v>391</v>
      </c>
      <c r="B23" s="2" t="s">
        <v>40</v>
      </c>
      <c r="C23" s="38" t="s">
        <v>41</v>
      </c>
      <c r="D23" s="38" t="s">
        <v>45</v>
      </c>
      <c r="E23" s="39" t="s">
        <v>43</v>
      </c>
      <c r="F23" s="2">
        <v>13.71</v>
      </c>
      <c r="G23" s="8">
        <v>0</v>
      </c>
      <c r="H23" s="8">
        <v>0</v>
      </c>
      <c r="I23" s="8">
        <v>5.6426332288401255</v>
      </c>
      <c r="J23" s="8">
        <v>0.31347962382445138</v>
      </c>
      <c r="K23" s="8">
        <v>0</v>
      </c>
      <c r="L23" s="8">
        <v>0</v>
      </c>
      <c r="M23" s="8">
        <v>2.1943573667711598</v>
      </c>
      <c r="N23" s="8">
        <v>8.1504702194357357</v>
      </c>
      <c r="O23" s="8">
        <v>0</v>
      </c>
      <c r="P23" s="8">
        <v>0.31347962382445138</v>
      </c>
      <c r="Q23" s="8">
        <v>0</v>
      </c>
      <c r="R23" s="8">
        <v>5.9561128526645764</v>
      </c>
      <c r="S23" s="8">
        <v>0</v>
      </c>
      <c r="T23" s="8">
        <v>19.122257053291534</v>
      </c>
      <c r="U23" s="8">
        <v>19.435736677115987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3.761755485893417</v>
      </c>
      <c r="AC23" s="8">
        <v>1.8808777429467085</v>
      </c>
      <c r="AD23" s="8">
        <v>0.62695924764890276</v>
      </c>
      <c r="AE23" s="8">
        <v>0.62695924764890276</v>
      </c>
      <c r="AF23" s="8">
        <v>5.9561128526645764</v>
      </c>
      <c r="AG23" s="8">
        <v>3.4482758620689653</v>
      </c>
      <c r="AH23" s="8">
        <v>0</v>
      </c>
      <c r="AI23" s="8">
        <v>0</v>
      </c>
      <c r="AJ23" s="8">
        <v>1.8808777429467085</v>
      </c>
      <c r="AK23" s="8">
        <v>0</v>
      </c>
      <c r="AL23" s="8">
        <v>0</v>
      </c>
      <c r="AM23" s="8">
        <v>0.31347962382445138</v>
      </c>
      <c r="AN23" s="8">
        <v>9.4043887147335425</v>
      </c>
      <c r="AO23" s="8">
        <v>0.31347962382445138</v>
      </c>
      <c r="AP23" s="8">
        <v>0</v>
      </c>
      <c r="AQ23" s="8">
        <v>5.3291536050156738</v>
      </c>
      <c r="AR23" s="8">
        <v>0</v>
      </c>
      <c r="AS23" s="8">
        <v>1.2539184952978055</v>
      </c>
      <c r="AT23" s="8">
        <v>2.8213166144200628</v>
      </c>
      <c r="AU23" s="8">
        <v>0</v>
      </c>
      <c r="AV23" s="8">
        <v>0</v>
      </c>
      <c r="AW23" s="8">
        <v>0</v>
      </c>
      <c r="AX23" s="8">
        <v>0</v>
      </c>
      <c r="AY23" s="8">
        <v>1.2539184952978055</v>
      </c>
      <c r="AZ23" s="40">
        <v>17.647058823529409</v>
      </c>
    </row>
    <row r="24" spans="1:52">
      <c r="A24" s="5">
        <v>391</v>
      </c>
      <c r="B24" s="2" t="s">
        <v>40</v>
      </c>
      <c r="C24" s="38" t="s">
        <v>41</v>
      </c>
      <c r="D24" s="38" t="s">
        <v>46</v>
      </c>
      <c r="E24" s="39" t="s">
        <v>49</v>
      </c>
      <c r="F24" s="2">
        <v>15.31</v>
      </c>
      <c r="G24" s="8">
        <v>0</v>
      </c>
      <c r="H24" s="8">
        <v>0</v>
      </c>
      <c r="I24" s="8">
        <v>8.5714285714285712</v>
      </c>
      <c r="J24" s="8">
        <v>0</v>
      </c>
      <c r="K24" s="8">
        <v>0</v>
      </c>
      <c r="L24" s="8">
        <v>0</v>
      </c>
      <c r="M24" s="8">
        <v>1.9047619047619049</v>
      </c>
      <c r="N24" s="8">
        <v>3.4920634920634921</v>
      </c>
      <c r="O24" s="8">
        <v>0.95238095238095244</v>
      </c>
      <c r="P24" s="8">
        <v>0.95238095238095244</v>
      </c>
      <c r="Q24" s="8">
        <v>0</v>
      </c>
      <c r="R24" s="8">
        <v>5.0793650793650791</v>
      </c>
      <c r="S24" s="8">
        <v>0.31746031746031744</v>
      </c>
      <c r="T24" s="8">
        <v>15.873015873015872</v>
      </c>
      <c r="U24" s="8">
        <v>20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2.5396825396825395</v>
      </c>
      <c r="AC24" s="8">
        <v>1.2698412698412698</v>
      </c>
      <c r="AD24" s="8">
        <v>0.31746031746031744</v>
      </c>
      <c r="AE24" s="8">
        <v>0.95238095238095244</v>
      </c>
      <c r="AF24" s="8">
        <v>5.0793650793650791</v>
      </c>
      <c r="AG24" s="8">
        <v>5.0793650793650791</v>
      </c>
      <c r="AH24" s="8">
        <v>0</v>
      </c>
      <c r="AI24" s="8">
        <v>0</v>
      </c>
      <c r="AJ24" s="8">
        <v>2.2222222222222223</v>
      </c>
      <c r="AK24" s="8">
        <v>0</v>
      </c>
      <c r="AL24" s="8">
        <v>0</v>
      </c>
      <c r="AM24" s="8">
        <v>0.95238095238095244</v>
      </c>
      <c r="AN24" s="8">
        <v>8.8888888888888893</v>
      </c>
      <c r="AO24" s="8">
        <v>0.95238095238095244</v>
      </c>
      <c r="AP24" s="8">
        <v>0</v>
      </c>
      <c r="AQ24" s="8">
        <v>10.158730158730158</v>
      </c>
      <c r="AR24" s="8">
        <v>0</v>
      </c>
      <c r="AS24" s="8">
        <v>0</v>
      </c>
      <c r="AT24" s="8">
        <v>3.8095238095238098</v>
      </c>
      <c r="AU24" s="8">
        <v>0</v>
      </c>
      <c r="AV24" s="8">
        <v>0</v>
      </c>
      <c r="AW24" s="8">
        <v>0.31746031746031744</v>
      </c>
      <c r="AX24" s="8">
        <v>0</v>
      </c>
      <c r="AY24" s="8">
        <v>0.31746031746031744</v>
      </c>
      <c r="AZ24" s="40">
        <v>14.110429447852759</v>
      </c>
    </row>
    <row r="25" spans="1:52">
      <c r="A25" s="5">
        <v>391</v>
      </c>
      <c r="B25" s="2" t="s">
        <v>40</v>
      </c>
      <c r="C25" s="38" t="s">
        <v>41</v>
      </c>
      <c r="D25" s="38" t="s">
        <v>48</v>
      </c>
      <c r="E25" s="39" t="s">
        <v>43</v>
      </c>
      <c r="F25" s="2">
        <v>16.66</v>
      </c>
      <c r="G25" s="8">
        <v>0</v>
      </c>
      <c r="H25" s="8">
        <v>0</v>
      </c>
      <c r="I25" s="8">
        <v>3.8216560509554141</v>
      </c>
      <c r="J25" s="8">
        <v>0</v>
      </c>
      <c r="K25" s="8">
        <v>0</v>
      </c>
      <c r="L25" s="8">
        <v>0</v>
      </c>
      <c r="M25" s="8">
        <v>2.8662420382165608</v>
      </c>
      <c r="N25" s="8">
        <v>4.4585987261146496</v>
      </c>
      <c r="O25" s="8">
        <v>0.31847133757961787</v>
      </c>
      <c r="P25" s="8">
        <v>0</v>
      </c>
      <c r="Q25" s="8">
        <v>0</v>
      </c>
      <c r="R25" s="8">
        <v>8.9171974522292992</v>
      </c>
      <c r="S25" s="8">
        <v>0.95541401273885351</v>
      </c>
      <c r="T25" s="8">
        <v>18.152866242038215</v>
      </c>
      <c r="U25" s="8">
        <v>14.968152866242038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1.2738853503184715</v>
      </c>
      <c r="AB25" s="8">
        <v>4.1401273885350314</v>
      </c>
      <c r="AC25" s="8">
        <v>3.8216560509554141</v>
      </c>
      <c r="AD25" s="8">
        <v>0.31847133757961787</v>
      </c>
      <c r="AE25" s="8">
        <v>1.2738853503184715</v>
      </c>
      <c r="AF25" s="8">
        <v>7.3248407643312099</v>
      </c>
      <c r="AG25" s="8">
        <v>1.2738853503184715</v>
      </c>
      <c r="AH25" s="8">
        <v>0</v>
      </c>
      <c r="AI25" s="8">
        <v>0</v>
      </c>
      <c r="AJ25" s="8">
        <v>2.8662420382165608</v>
      </c>
      <c r="AK25" s="8">
        <v>0</v>
      </c>
      <c r="AL25" s="8">
        <v>0</v>
      </c>
      <c r="AM25" s="8">
        <v>0.95541401273885351</v>
      </c>
      <c r="AN25" s="8">
        <v>7.6433121019108281</v>
      </c>
      <c r="AO25" s="8">
        <v>0.63694267515923575</v>
      </c>
      <c r="AP25" s="8">
        <v>0</v>
      </c>
      <c r="AQ25" s="8">
        <v>8.9171974522292992</v>
      </c>
      <c r="AR25" s="8">
        <v>0.31847133757961787</v>
      </c>
      <c r="AS25" s="8">
        <v>0</v>
      </c>
      <c r="AT25" s="8">
        <v>2.8662420382165608</v>
      </c>
      <c r="AU25" s="8">
        <v>0</v>
      </c>
      <c r="AV25" s="8">
        <v>0.95541401273885351</v>
      </c>
      <c r="AW25" s="8">
        <v>0.95541401273885351</v>
      </c>
      <c r="AX25" s="8">
        <v>0</v>
      </c>
      <c r="AY25" s="8">
        <v>0</v>
      </c>
      <c r="AZ25" s="40">
        <v>26.506024096385545</v>
      </c>
    </row>
    <row r="26" spans="1:52">
      <c r="A26" s="5">
        <v>391</v>
      </c>
      <c r="B26" s="2" t="s">
        <v>40</v>
      </c>
      <c r="C26" s="38" t="s">
        <v>42</v>
      </c>
      <c r="D26" s="38" t="s">
        <v>28</v>
      </c>
      <c r="E26" s="39" t="s">
        <v>43</v>
      </c>
      <c r="F26" s="2">
        <v>17.41</v>
      </c>
      <c r="G26" s="8">
        <v>0</v>
      </c>
      <c r="H26" s="8">
        <v>0</v>
      </c>
      <c r="I26" s="8">
        <v>5.202312138728324</v>
      </c>
      <c r="J26" s="8">
        <v>0</v>
      </c>
      <c r="K26" s="8">
        <v>0</v>
      </c>
      <c r="L26" s="8">
        <v>0</v>
      </c>
      <c r="M26" s="8">
        <v>1.1560693641618496</v>
      </c>
      <c r="N26" s="8">
        <v>8.3815028901734099</v>
      </c>
      <c r="O26" s="8">
        <v>0</v>
      </c>
      <c r="P26" s="8">
        <v>2.0231213872832372</v>
      </c>
      <c r="Q26" s="8">
        <v>0.28901734104046239</v>
      </c>
      <c r="R26" s="8">
        <v>8.0924855491329488</v>
      </c>
      <c r="S26" s="8">
        <v>0</v>
      </c>
      <c r="T26" s="8">
        <v>15.606936416184972</v>
      </c>
      <c r="U26" s="8">
        <v>15.317919075144509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2.0231213872832372</v>
      </c>
      <c r="AB26" s="8">
        <v>0.57803468208092479</v>
      </c>
      <c r="AC26" s="8">
        <v>0.28901734104046239</v>
      </c>
      <c r="AD26" s="8">
        <v>0.28901734104046239</v>
      </c>
      <c r="AE26" s="8">
        <v>0.86705202312138718</v>
      </c>
      <c r="AF26" s="8">
        <v>2.0231213872832372</v>
      </c>
      <c r="AG26" s="8">
        <v>6.3583815028901727</v>
      </c>
      <c r="AH26" s="8">
        <v>0</v>
      </c>
      <c r="AI26" s="8">
        <v>0</v>
      </c>
      <c r="AJ26" s="8">
        <v>1.7341040462427744</v>
      </c>
      <c r="AK26" s="8">
        <v>0</v>
      </c>
      <c r="AL26" s="8">
        <v>0</v>
      </c>
      <c r="AM26" s="8">
        <v>0.86705202312138718</v>
      </c>
      <c r="AN26" s="8">
        <v>6.3583815028901727</v>
      </c>
      <c r="AO26" s="8">
        <v>2.0231213872832372</v>
      </c>
      <c r="AP26" s="8">
        <v>0</v>
      </c>
      <c r="AQ26" s="8">
        <v>10.115606936416185</v>
      </c>
      <c r="AR26" s="8">
        <v>0</v>
      </c>
      <c r="AS26" s="8">
        <v>0</v>
      </c>
      <c r="AT26" s="8">
        <v>8.3815028901734099</v>
      </c>
      <c r="AU26" s="8">
        <v>0</v>
      </c>
      <c r="AV26" s="8">
        <v>0</v>
      </c>
      <c r="AW26" s="8">
        <v>0.86705202312138718</v>
      </c>
      <c r="AX26" s="8">
        <v>0</v>
      </c>
      <c r="AY26" s="8">
        <v>1.1560693641618496</v>
      </c>
      <c r="AZ26" s="40">
        <v>24.418604651162788</v>
      </c>
    </row>
    <row r="27" spans="1:52">
      <c r="A27" s="5">
        <v>391</v>
      </c>
      <c r="B27" s="2" t="s">
        <v>40</v>
      </c>
      <c r="C27" s="38" t="s">
        <v>42</v>
      </c>
      <c r="D27" s="38" t="s">
        <v>30</v>
      </c>
      <c r="E27" s="39" t="s">
        <v>34</v>
      </c>
      <c r="F27" s="2">
        <v>19.010000000000002</v>
      </c>
      <c r="G27" s="8">
        <v>0</v>
      </c>
      <c r="H27" s="8">
        <v>0</v>
      </c>
      <c r="I27" s="8">
        <v>4.6511627906976747</v>
      </c>
      <c r="J27" s="8">
        <v>0.66445182724252494</v>
      </c>
      <c r="K27" s="8">
        <v>0</v>
      </c>
      <c r="L27" s="8">
        <v>0</v>
      </c>
      <c r="M27" s="8">
        <v>0.99667774086378735</v>
      </c>
      <c r="N27" s="8">
        <v>6.9767441860465116</v>
      </c>
      <c r="O27" s="8">
        <v>0</v>
      </c>
      <c r="P27" s="8">
        <v>0.66445182724252494</v>
      </c>
      <c r="Q27" s="8">
        <v>0</v>
      </c>
      <c r="R27" s="8">
        <v>6.6445182724252501</v>
      </c>
      <c r="S27" s="8">
        <v>0.66445182724252494</v>
      </c>
      <c r="T27" s="8">
        <v>20.26578073089701</v>
      </c>
      <c r="U27" s="8">
        <v>3.9867109634551494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14.61794019933555</v>
      </c>
      <c r="AB27" s="8">
        <v>0.33222591362126247</v>
      </c>
      <c r="AC27" s="8">
        <v>0.66445182724252494</v>
      </c>
      <c r="AD27" s="8">
        <v>0</v>
      </c>
      <c r="AE27" s="8">
        <v>0</v>
      </c>
      <c r="AF27" s="8">
        <v>1.9933554817275747</v>
      </c>
      <c r="AG27" s="8">
        <v>8.3056478405315612</v>
      </c>
      <c r="AH27" s="8">
        <v>0</v>
      </c>
      <c r="AI27" s="8">
        <v>0.66445182724252494</v>
      </c>
      <c r="AJ27" s="8">
        <v>2.6578073089700998</v>
      </c>
      <c r="AK27" s="8">
        <v>0</v>
      </c>
      <c r="AL27" s="8">
        <v>0</v>
      </c>
      <c r="AM27" s="8">
        <v>1.6611295681063125</v>
      </c>
      <c r="AN27" s="8">
        <v>14.61794019933555</v>
      </c>
      <c r="AO27" s="8">
        <v>1.6611295681063125</v>
      </c>
      <c r="AP27" s="8">
        <v>0</v>
      </c>
      <c r="AQ27" s="8">
        <v>3.6544850498338874</v>
      </c>
      <c r="AR27" s="8">
        <v>0</v>
      </c>
      <c r="AS27" s="8">
        <v>0</v>
      </c>
      <c r="AT27" s="8">
        <v>0.99667774086378735</v>
      </c>
      <c r="AU27" s="8">
        <v>0.33222591362126247</v>
      </c>
      <c r="AV27" s="8">
        <v>0</v>
      </c>
      <c r="AW27" s="8">
        <v>0.99667774086378735</v>
      </c>
      <c r="AX27" s="8">
        <v>0</v>
      </c>
      <c r="AY27" s="8">
        <v>1.3289036544850499</v>
      </c>
      <c r="AZ27" s="40">
        <v>31.111111111111111</v>
      </c>
    </row>
    <row r="28" spans="1:52">
      <c r="A28" s="5">
        <v>391</v>
      </c>
      <c r="B28" s="2" t="s">
        <v>40</v>
      </c>
      <c r="C28" s="38" t="s">
        <v>42</v>
      </c>
      <c r="D28" s="38" t="s">
        <v>31</v>
      </c>
      <c r="E28" s="39" t="s">
        <v>43</v>
      </c>
      <c r="F28" s="2">
        <v>20.420000000000002</v>
      </c>
      <c r="G28" s="8">
        <v>0</v>
      </c>
      <c r="H28" s="8">
        <v>0</v>
      </c>
      <c r="I28" s="8">
        <v>11</v>
      </c>
      <c r="J28" s="8">
        <v>0.33333333333333337</v>
      </c>
      <c r="K28" s="8">
        <v>0</v>
      </c>
      <c r="L28" s="8">
        <v>0</v>
      </c>
      <c r="M28" s="8">
        <v>2</v>
      </c>
      <c r="N28" s="8">
        <v>5.3333333333333339</v>
      </c>
      <c r="O28" s="8">
        <v>0.33333333333333337</v>
      </c>
      <c r="P28" s="8">
        <v>0.33333333333333337</v>
      </c>
      <c r="Q28" s="8">
        <v>0.33333333333333337</v>
      </c>
      <c r="R28" s="8">
        <v>5</v>
      </c>
      <c r="S28" s="8">
        <v>0.33333333333333337</v>
      </c>
      <c r="T28" s="8">
        <v>15.666666666666668</v>
      </c>
      <c r="U28" s="8">
        <v>10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13</v>
      </c>
      <c r="AB28" s="8">
        <v>0</v>
      </c>
      <c r="AC28" s="8">
        <v>1.3333333333333335</v>
      </c>
      <c r="AD28" s="8">
        <v>0</v>
      </c>
      <c r="AE28" s="8">
        <v>0.33333333333333337</v>
      </c>
      <c r="AF28" s="8">
        <v>2.3333333333333335</v>
      </c>
      <c r="AG28" s="8">
        <v>4.3333333333333339</v>
      </c>
      <c r="AH28" s="8">
        <v>0.66666666666666674</v>
      </c>
      <c r="AI28" s="8">
        <v>0</v>
      </c>
      <c r="AJ28" s="8">
        <v>1.6666666666666667</v>
      </c>
      <c r="AK28" s="8">
        <v>0</v>
      </c>
      <c r="AL28" s="8">
        <v>0</v>
      </c>
      <c r="AM28" s="8">
        <v>0.66666666666666674</v>
      </c>
      <c r="AN28" s="8">
        <v>10</v>
      </c>
      <c r="AO28" s="8">
        <v>0.33333333333333337</v>
      </c>
      <c r="AP28" s="8">
        <v>0.33333333333333337</v>
      </c>
      <c r="AQ28" s="8">
        <v>9.6666666666666661</v>
      </c>
      <c r="AR28" s="8">
        <v>0</v>
      </c>
      <c r="AS28" s="8">
        <v>0</v>
      </c>
      <c r="AT28" s="8">
        <v>2</v>
      </c>
      <c r="AU28" s="8">
        <v>0.66666666666666674</v>
      </c>
      <c r="AV28" s="8">
        <v>0</v>
      </c>
      <c r="AW28" s="8">
        <v>0.33333333333333337</v>
      </c>
      <c r="AX28" s="8">
        <v>0</v>
      </c>
      <c r="AY28" s="8">
        <v>1.6666666666666667</v>
      </c>
      <c r="AZ28" s="40">
        <v>31.770833333333336</v>
      </c>
    </row>
    <row r="29" spans="1:52">
      <c r="A29" s="48">
        <v>391</v>
      </c>
      <c r="B29" s="49" t="s">
        <v>40</v>
      </c>
      <c r="C29" s="72" t="s">
        <v>42</v>
      </c>
      <c r="D29" s="72" t="s">
        <v>32</v>
      </c>
      <c r="E29" s="73" t="s">
        <v>34</v>
      </c>
      <c r="F29" s="49">
        <v>22.01</v>
      </c>
      <c r="G29" s="53">
        <v>0</v>
      </c>
      <c r="H29" s="53">
        <v>0</v>
      </c>
      <c r="I29" s="53">
        <v>6.6445182724252501</v>
      </c>
      <c r="J29" s="53">
        <v>0</v>
      </c>
      <c r="K29" s="53">
        <v>0</v>
      </c>
      <c r="L29" s="53">
        <v>0</v>
      </c>
      <c r="M29" s="53">
        <v>0.99667774086378735</v>
      </c>
      <c r="N29" s="53">
        <v>3.9867109634551494</v>
      </c>
      <c r="O29" s="53">
        <v>0.33222591362126247</v>
      </c>
      <c r="P29" s="53">
        <v>1.9933554817275747</v>
      </c>
      <c r="Q29" s="53">
        <v>0</v>
      </c>
      <c r="R29" s="53">
        <v>5.6478405315614619</v>
      </c>
      <c r="S29" s="53">
        <v>0.66445182724252494</v>
      </c>
      <c r="T29" s="53">
        <v>23.920265780730897</v>
      </c>
      <c r="U29" s="53">
        <v>9.9667774086378742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8.3056478405315612</v>
      </c>
      <c r="AB29" s="53">
        <v>0.33222591362126247</v>
      </c>
      <c r="AC29" s="53">
        <v>1.3289036544850499</v>
      </c>
      <c r="AD29" s="53">
        <v>0</v>
      </c>
      <c r="AE29" s="53">
        <v>0.99667774086378735</v>
      </c>
      <c r="AF29" s="53">
        <v>0.99667774086378735</v>
      </c>
      <c r="AG29" s="53">
        <v>4.9833887043189371</v>
      </c>
      <c r="AH29" s="53">
        <v>0</v>
      </c>
      <c r="AI29" s="53">
        <v>0.33222591362126247</v>
      </c>
      <c r="AJ29" s="53">
        <v>3.322259136212625</v>
      </c>
      <c r="AK29" s="53">
        <v>0</v>
      </c>
      <c r="AL29" s="53">
        <v>0</v>
      </c>
      <c r="AM29" s="53">
        <v>1.9933554817275747</v>
      </c>
      <c r="AN29" s="53">
        <v>11.295681063122924</v>
      </c>
      <c r="AO29" s="53">
        <v>0.99667774086378735</v>
      </c>
      <c r="AP29" s="53">
        <v>0</v>
      </c>
      <c r="AQ29" s="53">
        <v>7.6411960132890364</v>
      </c>
      <c r="AR29" s="53">
        <v>0</v>
      </c>
      <c r="AS29" s="53">
        <v>0</v>
      </c>
      <c r="AT29" s="53">
        <v>2.9900332225913622</v>
      </c>
      <c r="AU29" s="53">
        <v>0</v>
      </c>
      <c r="AV29" s="53">
        <v>0</v>
      </c>
      <c r="AW29" s="53">
        <v>0.33222591362126247</v>
      </c>
      <c r="AX29" s="53">
        <v>0</v>
      </c>
      <c r="AY29" s="53">
        <v>0</v>
      </c>
      <c r="AZ29" s="74">
        <v>23.834196891191713</v>
      </c>
    </row>
    <row r="30" spans="1:52">
      <c r="A30" s="2"/>
      <c r="B30" s="2"/>
      <c r="C30" s="3"/>
      <c r="D30" s="3"/>
      <c r="E30" s="4"/>
      <c r="F30" s="4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</row>
    <row r="31" spans="1:52">
      <c r="A31" s="2"/>
      <c r="B31" s="2"/>
      <c r="C31" s="3"/>
      <c r="D31" s="3"/>
      <c r="E31" s="4"/>
      <c r="AZ31" s="8"/>
    </row>
    <row r="32" spans="1:52">
      <c r="A32" s="2"/>
      <c r="B32" s="2"/>
      <c r="C32" s="3"/>
      <c r="D32" s="3"/>
      <c r="E32" s="4"/>
    </row>
  </sheetData>
  <mergeCells count="52">
    <mergeCell ref="L1:L11"/>
    <mergeCell ref="A1:A11"/>
    <mergeCell ref="B1:B11"/>
    <mergeCell ref="C1:C11"/>
    <mergeCell ref="D1:D11"/>
    <mergeCell ref="E1:E11"/>
    <mergeCell ref="F1:F11"/>
    <mergeCell ref="G1:G11"/>
    <mergeCell ref="H1:H11"/>
    <mergeCell ref="I1:I11"/>
    <mergeCell ref="J1:J11"/>
    <mergeCell ref="K1:K11"/>
    <mergeCell ref="X1:X11"/>
    <mergeCell ref="M1:M11"/>
    <mergeCell ref="N1:N11"/>
    <mergeCell ref="O1:O11"/>
    <mergeCell ref="P1:P11"/>
    <mergeCell ref="Q1:Q11"/>
    <mergeCell ref="R1:R11"/>
    <mergeCell ref="S1:S11"/>
    <mergeCell ref="T1:T11"/>
    <mergeCell ref="U1:U11"/>
    <mergeCell ref="V1:V11"/>
    <mergeCell ref="W1:W11"/>
    <mergeCell ref="AU1:AU11"/>
    <mergeCell ref="AJ1:AJ11"/>
    <mergeCell ref="Y1:Y11"/>
    <mergeCell ref="Z1:Z11"/>
    <mergeCell ref="AA1:AA11"/>
    <mergeCell ref="AB1:AB11"/>
    <mergeCell ref="AC1:AC11"/>
    <mergeCell ref="AD1:AD11"/>
    <mergeCell ref="AE1:AE11"/>
    <mergeCell ref="AF1:AF11"/>
    <mergeCell ref="AG1:AG11"/>
    <mergeCell ref="AH1:AH11"/>
    <mergeCell ref="AI1:AI11"/>
    <mergeCell ref="AP1:AP11"/>
    <mergeCell ref="AQ1:AQ11"/>
    <mergeCell ref="AR1:AR11"/>
    <mergeCell ref="AS1:AS11"/>
    <mergeCell ref="AT1:AT11"/>
    <mergeCell ref="AK1:AK11"/>
    <mergeCell ref="AL1:AL11"/>
    <mergeCell ref="AM1:AM11"/>
    <mergeCell ref="AN1:AN11"/>
    <mergeCell ref="AO1:AO11"/>
    <mergeCell ref="AW1:AW11"/>
    <mergeCell ref="AX1:AX11"/>
    <mergeCell ref="AY1:AY11"/>
    <mergeCell ref="AZ1:AZ11"/>
    <mergeCell ref="AV1:AV1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C2400-EAF7-4B8B-82A7-941CDD8FC3E9}">
  <dimension ref="A2:AY41"/>
  <sheetViews>
    <sheetView workbookViewId="0">
      <selection activeCell="AG2" sqref="AG2:AG12"/>
    </sheetView>
  </sheetViews>
  <sheetFormatPr defaultRowHeight="15"/>
  <sheetData>
    <row r="2" spans="1:51">
      <c r="A2" s="89" t="s">
        <v>1</v>
      </c>
      <c r="B2" s="89" t="s">
        <v>2</v>
      </c>
      <c r="C2" s="89" t="s">
        <v>3</v>
      </c>
      <c r="D2" s="92" t="s">
        <v>4</v>
      </c>
      <c r="E2" s="92" t="s">
        <v>36</v>
      </c>
      <c r="F2" s="101" t="s">
        <v>5</v>
      </c>
      <c r="G2" s="101" t="s">
        <v>6</v>
      </c>
      <c r="H2" s="101" t="s">
        <v>7</v>
      </c>
      <c r="I2" s="101" t="s">
        <v>8</v>
      </c>
      <c r="J2" s="101" t="s">
        <v>67</v>
      </c>
      <c r="K2" s="101" t="s">
        <v>9</v>
      </c>
      <c r="L2" s="101" t="s">
        <v>10</v>
      </c>
      <c r="M2" s="101" t="s">
        <v>11</v>
      </c>
      <c r="N2" s="101" t="s">
        <v>12</v>
      </c>
      <c r="O2" s="101" t="s">
        <v>13</v>
      </c>
      <c r="P2" s="101" t="s">
        <v>68</v>
      </c>
      <c r="Q2" s="104" t="s">
        <v>69</v>
      </c>
      <c r="R2" s="107" t="s">
        <v>14</v>
      </c>
      <c r="S2" s="107" t="s">
        <v>15</v>
      </c>
      <c r="T2" s="107" t="s">
        <v>76</v>
      </c>
      <c r="U2" s="107" t="s">
        <v>150</v>
      </c>
      <c r="V2" s="107" t="s">
        <v>78</v>
      </c>
      <c r="W2" s="107" t="s">
        <v>79</v>
      </c>
      <c r="X2" s="107" t="s">
        <v>80</v>
      </c>
      <c r="Y2" s="107" t="s">
        <v>81</v>
      </c>
      <c r="Z2" s="107" t="s">
        <v>82</v>
      </c>
      <c r="AA2" s="107" t="s">
        <v>83</v>
      </c>
      <c r="AB2" s="107" t="s">
        <v>84</v>
      </c>
      <c r="AC2" s="107" t="s">
        <v>125</v>
      </c>
      <c r="AD2" s="107" t="s">
        <v>86</v>
      </c>
      <c r="AE2" s="107" t="s">
        <v>141</v>
      </c>
      <c r="AF2" s="107" t="s">
        <v>140</v>
      </c>
      <c r="AG2" s="107" t="s">
        <v>89</v>
      </c>
      <c r="AH2" s="107" t="s">
        <v>90</v>
      </c>
      <c r="AI2" s="107" t="s">
        <v>16</v>
      </c>
      <c r="AJ2" s="107" t="s">
        <v>126</v>
      </c>
      <c r="AK2" s="107" t="s">
        <v>17</v>
      </c>
      <c r="AL2" s="107" t="s">
        <v>18</v>
      </c>
      <c r="AM2" s="107" t="s">
        <v>19</v>
      </c>
      <c r="AN2" s="107" t="s">
        <v>20</v>
      </c>
      <c r="AO2" s="107" t="s">
        <v>21</v>
      </c>
      <c r="AP2" s="107" t="s">
        <v>22</v>
      </c>
      <c r="AQ2" s="107" t="s">
        <v>23</v>
      </c>
      <c r="AR2" s="107" t="s">
        <v>24</v>
      </c>
      <c r="AS2" s="107" t="s">
        <v>25</v>
      </c>
      <c r="AT2" s="107" t="s">
        <v>92</v>
      </c>
      <c r="AU2" s="107" t="s">
        <v>93</v>
      </c>
      <c r="AV2" s="104" t="s">
        <v>127</v>
      </c>
      <c r="AW2" s="107" t="s">
        <v>99</v>
      </c>
      <c r="AX2" s="109" t="s">
        <v>26</v>
      </c>
      <c r="AY2" s="75" t="s">
        <v>37</v>
      </c>
    </row>
    <row r="3" spans="1:51">
      <c r="A3" s="90"/>
      <c r="B3" s="90"/>
      <c r="C3" s="90"/>
      <c r="D3" s="93"/>
      <c r="E3" s="93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5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5"/>
      <c r="AW3" s="102"/>
      <c r="AX3" s="110"/>
      <c r="AY3" s="76"/>
    </row>
    <row r="4" spans="1:51">
      <c r="A4" s="90"/>
      <c r="B4" s="90"/>
      <c r="C4" s="90"/>
      <c r="D4" s="93"/>
      <c r="E4" s="93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5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5"/>
      <c r="AW4" s="102"/>
      <c r="AX4" s="110"/>
      <c r="AY4" s="76"/>
    </row>
    <row r="5" spans="1:51">
      <c r="A5" s="90"/>
      <c r="B5" s="90"/>
      <c r="C5" s="90"/>
      <c r="D5" s="93"/>
      <c r="E5" s="93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5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5"/>
      <c r="AW5" s="102"/>
      <c r="AX5" s="110"/>
      <c r="AY5" s="76"/>
    </row>
    <row r="6" spans="1:51">
      <c r="A6" s="90"/>
      <c r="B6" s="90"/>
      <c r="C6" s="90"/>
      <c r="D6" s="93"/>
      <c r="E6" s="93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5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5"/>
      <c r="AW6" s="102"/>
      <c r="AX6" s="110"/>
      <c r="AY6" s="76"/>
    </row>
    <row r="7" spans="1:51">
      <c r="A7" s="90"/>
      <c r="B7" s="90"/>
      <c r="C7" s="90"/>
      <c r="D7" s="93"/>
      <c r="E7" s="93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5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5"/>
      <c r="AW7" s="102"/>
      <c r="AX7" s="110"/>
      <c r="AY7" s="76"/>
    </row>
    <row r="8" spans="1:51">
      <c r="A8" s="90"/>
      <c r="B8" s="90"/>
      <c r="C8" s="90"/>
      <c r="D8" s="93"/>
      <c r="E8" s="93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5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5"/>
      <c r="AW8" s="102"/>
      <c r="AX8" s="110"/>
      <c r="AY8" s="76"/>
    </row>
    <row r="9" spans="1:51">
      <c r="A9" s="90"/>
      <c r="B9" s="90"/>
      <c r="C9" s="90"/>
      <c r="D9" s="93"/>
      <c r="E9" s="93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5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5"/>
      <c r="AW9" s="102"/>
      <c r="AX9" s="110"/>
      <c r="AY9" s="76"/>
    </row>
    <row r="10" spans="1:51">
      <c r="A10" s="90"/>
      <c r="B10" s="90"/>
      <c r="C10" s="90"/>
      <c r="D10" s="93"/>
      <c r="E10" s="93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5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5"/>
      <c r="AW10" s="102"/>
      <c r="AX10" s="110"/>
      <c r="AY10" s="76"/>
    </row>
    <row r="11" spans="1:51">
      <c r="A11" s="90"/>
      <c r="B11" s="90"/>
      <c r="C11" s="90"/>
      <c r="D11" s="93"/>
      <c r="E11" s="93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5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5"/>
      <c r="AW11" s="102"/>
      <c r="AX11" s="110"/>
      <c r="AY11" s="76"/>
    </row>
    <row r="12" spans="1:51">
      <c r="A12" s="91"/>
      <c r="B12" s="91"/>
      <c r="C12" s="91"/>
      <c r="D12" s="94"/>
      <c r="E12" s="94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6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6"/>
      <c r="AW12" s="108"/>
      <c r="AX12" s="111"/>
      <c r="AY12" s="76"/>
    </row>
    <row r="13" spans="1:51">
      <c r="A13" s="2" t="s">
        <v>40</v>
      </c>
      <c r="B13" s="11" t="s">
        <v>27</v>
      </c>
      <c r="C13" s="11" t="s">
        <v>28</v>
      </c>
      <c r="D13" s="14" t="s">
        <v>43</v>
      </c>
      <c r="E13" s="44" t="s">
        <v>50</v>
      </c>
      <c r="F13" s="43">
        <v>0</v>
      </c>
      <c r="G13" s="43">
        <v>0</v>
      </c>
      <c r="H13" s="43">
        <v>6.8852459016393448</v>
      </c>
      <c r="I13" s="43">
        <v>0.98360655737704927</v>
      </c>
      <c r="J13" s="43">
        <v>0</v>
      </c>
      <c r="K13" s="43">
        <v>2.2950819672131146</v>
      </c>
      <c r="L13" s="43">
        <v>0</v>
      </c>
      <c r="M13" s="43">
        <v>2.622950819672131</v>
      </c>
      <c r="N13" s="43">
        <v>0</v>
      </c>
      <c r="O13" s="43">
        <v>0</v>
      </c>
      <c r="P13" s="43">
        <v>0</v>
      </c>
      <c r="Q13" s="43">
        <v>3.6065573770491808</v>
      </c>
      <c r="R13" s="43">
        <v>0</v>
      </c>
      <c r="S13" s="43">
        <v>20</v>
      </c>
      <c r="T13" s="43">
        <v>0.65573770491803274</v>
      </c>
      <c r="U13" s="43">
        <v>0</v>
      </c>
      <c r="V13" s="43">
        <v>0</v>
      </c>
      <c r="W13" s="43">
        <v>0</v>
      </c>
      <c r="X13" s="43">
        <v>0</v>
      </c>
      <c r="Y13" s="43">
        <v>0</v>
      </c>
      <c r="Z13" s="43">
        <v>10.163934426229508</v>
      </c>
      <c r="AA13" s="43">
        <v>0</v>
      </c>
      <c r="AB13" s="43">
        <v>3.6065573770491808</v>
      </c>
      <c r="AC13" s="43">
        <v>0</v>
      </c>
      <c r="AD13" s="43">
        <v>0</v>
      </c>
      <c r="AE13" s="43">
        <v>17.377049180327869</v>
      </c>
      <c r="AF13" s="43">
        <v>3.6065573770491808</v>
      </c>
      <c r="AG13" s="43">
        <v>1.3114754098360655</v>
      </c>
      <c r="AH13" s="43">
        <v>0.98360655737704927</v>
      </c>
      <c r="AI13" s="43">
        <v>1.639344262295082</v>
      </c>
      <c r="AJ13" s="43">
        <v>0</v>
      </c>
      <c r="AK13" s="43">
        <v>0</v>
      </c>
      <c r="AL13" s="43">
        <v>0.32786885245901637</v>
      </c>
      <c r="AM13" s="43">
        <v>7.5409836065573774</v>
      </c>
      <c r="AN13" s="43">
        <v>0.65573770491803274</v>
      </c>
      <c r="AO13" s="43">
        <v>0.98360655737704927</v>
      </c>
      <c r="AP13" s="43">
        <v>7.8688524590163942</v>
      </c>
      <c r="AQ13" s="43">
        <v>0</v>
      </c>
      <c r="AR13" s="43">
        <v>0.32786885245901637</v>
      </c>
      <c r="AS13" s="43">
        <v>1.639344262295082</v>
      </c>
      <c r="AT13" s="43">
        <v>0</v>
      </c>
      <c r="AU13" s="43">
        <v>0</v>
      </c>
      <c r="AV13" s="43">
        <v>4.5901639344262293</v>
      </c>
      <c r="AW13" s="43">
        <v>0</v>
      </c>
      <c r="AX13" s="43">
        <v>0.32786885245901637</v>
      </c>
      <c r="AY13" s="30" t="s">
        <v>112</v>
      </c>
    </row>
    <row r="14" spans="1:51">
      <c r="A14" s="2" t="s">
        <v>40</v>
      </c>
      <c r="B14" s="11" t="s">
        <v>27</v>
      </c>
      <c r="C14" s="11" t="s">
        <v>28</v>
      </c>
      <c r="D14" s="14" t="s">
        <v>33</v>
      </c>
      <c r="E14" s="45" t="s">
        <v>51</v>
      </c>
      <c r="F14" s="43">
        <v>0</v>
      </c>
      <c r="G14" s="43">
        <v>0</v>
      </c>
      <c r="H14" s="43">
        <v>5.2805280528052805</v>
      </c>
      <c r="I14" s="43">
        <v>0.66006600660066006</v>
      </c>
      <c r="J14" s="43">
        <v>0</v>
      </c>
      <c r="K14" s="43">
        <v>0.99009900990099009</v>
      </c>
      <c r="L14" s="43">
        <v>0.66006600660066006</v>
      </c>
      <c r="M14" s="43">
        <v>2.9702970297029703</v>
      </c>
      <c r="N14" s="43">
        <v>0.66006600660066006</v>
      </c>
      <c r="O14" s="43">
        <v>0</v>
      </c>
      <c r="P14" s="43">
        <v>0</v>
      </c>
      <c r="Q14" s="43">
        <v>4.6204620462046204</v>
      </c>
      <c r="R14" s="43">
        <v>0</v>
      </c>
      <c r="S14" s="43">
        <v>17.161716171617162</v>
      </c>
      <c r="T14" s="43">
        <v>0</v>
      </c>
      <c r="U14" s="43">
        <v>0</v>
      </c>
      <c r="V14" s="43">
        <v>0</v>
      </c>
      <c r="W14" s="43">
        <v>0</v>
      </c>
      <c r="X14" s="43">
        <v>0</v>
      </c>
      <c r="Y14" s="43">
        <v>0.99009900990099009</v>
      </c>
      <c r="Z14" s="43">
        <v>0</v>
      </c>
      <c r="AA14" s="43">
        <v>0</v>
      </c>
      <c r="AB14" s="43">
        <v>2.9702970297029703</v>
      </c>
      <c r="AC14" s="43">
        <v>0</v>
      </c>
      <c r="AD14" s="43">
        <v>0</v>
      </c>
      <c r="AE14" s="43">
        <v>4.9504950495049505</v>
      </c>
      <c r="AF14" s="43">
        <v>22.112211221122113</v>
      </c>
      <c r="AG14" s="43">
        <v>0</v>
      </c>
      <c r="AH14" s="43">
        <v>0</v>
      </c>
      <c r="AI14" s="43">
        <v>3.9603960396039604</v>
      </c>
      <c r="AJ14" s="43">
        <v>0</v>
      </c>
      <c r="AK14" s="43">
        <v>0.33003300330033003</v>
      </c>
      <c r="AL14" s="43">
        <v>0</v>
      </c>
      <c r="AM14" s="43">
        <v>9.9009900990099009</v>
      </c>
      <c r="AN14" s="43">
        <v>0.33003300330033003</v>
      </c>
      <c r="AO14" s="43">
        <v>0</v>
      </c>
      <c r="AP14" s="43">
        <v>16.5016501650165</v>
      </c>
      <c r="AQ14" s="43">
        <v>0</v>
      </c>
      <c r="AR14" s="43">
        <v>0.33003300330033003</v>
      </c>
      <c r="AS14" s="43">
        <v>0.33003300330033003</v>
      </c>
      <c r="AT14" s="43">
        <v>0.66006600660066006</v>
      </c>
      <c r="AU14" s="43">
        <v>0</v>
      </c>
      <c r="AV14" s="43">
        <v>1.9801980198019802</v>
      </c>
      <c r="AW14" s="43">
        <v>0</v>
      </c>
      <c r="AX14" s="43">
        <v>1.6501650165016499</v>
      </c>
      <c r="AY14" s="29">
        <v>2</v>
      </c>
    </row>
    <row r="15" spans="1:51">
      <c r="A15" s="2" t="s">
        <v>40</v>
      </c>
      <c r="B15" s="11" t="s">
        <v>27</v>
      </c>
      <c r="C15" s="11" t="s">
        <v>30</v>
      </c>
      <c r="D15" s="14" t="s">
        <v>35</v>
      </c>
      <c r="E15" s="45" t="s">
        <v>52</v>
      </c>
      <c r="F15" s="43">
        <v>0</v>
      </c>
      <c r="G15" s="43">
        <v>0</v>
      </c>
      <c r="H15" s="43">
        <v>9.7791798107255516</v>
      </c>
      <c r="I15" s="43">
        <v>0</v>
      </c>
      <c r="J15" s="43">
        <v>0</v>
      </c>
      <c r="K15" s="43">
        <v>0</v>
      </c>
      <c r="L15" s="43">
        <v>3.7854889589905363</v>
      </c>
      <c r="M15" s="43">
        <v>3.7854889589905363</v>
      </c>
      <c r="N15" s="43">
        <v>0</v>
      </c>
      <c r="O15" s="43">
        <v>0.31545741324921134</v>
      </c>
      <c r="P15" s="43">
        <v>0</v>
      </c>
      <c r="Q15" s="43">
        <v>5.3627760252365935</v>
      </c>
      <c r="R15" s="43">
        <v>0</v>
      </c>
      <c r="S15" s="43">
        <v>20.820189274447952</v>
      </c>
      <c r="T15" s="43">
        <v>0.94637223974763407</v>
      </c>
      <c r="U15" s="43">
        <v>0</v>
      </c>
      <c r="V15" s="43">
        <v>0.31545741324921134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1.5772870662460567</v>
      </c>
      <c r="AC15" s="43">
        <v>0</v>
      </c>
      <c r="AD15" s="43">
        <v>0</v>
      </c>
      <c r="AE15" s="43">
        <v>10.094637223974763</v>
      </c>
      <c r="AF15" s="43">
        <v>9.7791798107255516</v>
      </c>
      <c r="AG15" s="43">
        <v>0</v>
      </c>
      <c r="AH15" s="43">
        <v>0</v>
      </c>
      <c r="AI15" s="43">
        <v>2.8391167192429023</v>
      </c>
      <c r="AJ15" s="43">
        <v>0</v>
      </c>
      <c r="AK15" s="43">
        <v>0</v>
      </c>
      <c r="AL15" s="43">
        <v>0</v>
      </c>
      <c r="AM15" s="43">
        <v>6.309148264984227</v>
      </c>
      <c r="AN15" s="43">
        <v>0.31545741324921134</v>
      </c>
      <c r="AO15" s="43">
        <v>0</v>
      </c>
      <c r="AP15" s="43">
        <v>17.665615141955836</v>
      </c>
      <c r="AQ15" s="43">
        <v>0.94637223974763407</v>
      </c>
      <c r="AR15" s="43">
        <v>2.2082018927444795</v>
      </c>
      <c r="AS15" s="43">
        <v>0.31545741324921134</v>
      </c>
      <c r="AT15" s="43">
        <v>0.63091482649842268</v>
      </c>
      <c r="AU15" s="43">
        <v>0</v>
      </c>
      <c r="AV15" s="43">
        <v>1.2618296529968454</v>
      </c>
      <c r="AW15" s="43">
        <v>0</v>
      </c>
      <c r="AX15" s="43">
        <v>0.94637223974763407</v>
      </c>
      <c r="AY15" s="29">
        <v>2</v>
      </c>
    </row>
    <row r="16" spans="1:51">
      <c r="A16" s="2" t="s">
        <v>40</v>
      </c>
      <c r="B16" s="11" t="s">
        <v>27</v>
      </c>
      <c r="C16" s="11" t="s">
        <v>31</v>
      </c>
      <c r="D16" s="14" t="s">
        <v>44</v>
      </c>
      <c r="E16" s="44" t="s">
        <v>38</v>
      </c>
      <c r="F16" s="43">
        <v>0</v>
      </c>
      <c r="G16" s="43">
        <v>0.33557046979865773</v>
      </c>
      <c r="H16" s="43">
        <v>8.724832214765101</v>
      </c>
      <c r="I16" s="43">
        <v>1.006711409395973</v>
      </c>
      <c r="J16" s="43">
        <v>0.33557046979865773</v>
      </c>
      <c r="K16" s="43">
        <v>0</v>
      </c>
      <c r="L16" s="43">
        <v>1.6778523489932886</v>
      </c>
      <c r="M16" s="43">
        <v>5.0335570469798654</v>
      </c>
      <c r="N16" s="43">
        <v>0</v>
      </c>
      <c r="O16" s="43">
        <v>1.006711409395973</v>
      </c>
      <c r="P16" s="43">
        <v>0</v>
      </c>
      <c r="Q16" s="43">
        <v>10.40268456375839</v>
      </c>
      <c r="R16" s="43">
        <v>1.006711409395973</v>
      </c>
      <c r="S16" s="43">
        <v>15.100671140939598</v>
      </c>
      <c r="T16" s="43">
        <v>1.3422818791946309</v>
      </c>
      <c r="U16" s="43">
        <v>0</v>
      </c>
      <c r="V16" s="43">
        <v>0</v>
      </c>
      <c r="W16" s="43">
        <v>0</v>
      </c>
      <c r="X16" s="43">
        <v>0</v>
      </c>
      <c r="Y16" s="43">
        <v>0.33557046979865773</v>
      </c>
      <c r="Z16" s="43">
        <v>7.0469798657718119</v>
      </c>
      <c r="AA16" s="43">
        <v>0</v>
      </c>
      <c r="AB16" s="43">
        <v>1.6778523489932886</v>
      </c>
      <c r="AC16" s="43">
        <v>0</v>
      </c>
      <c r="AD16" s="43">
        <v>0</v>
      </c>
      <c r="AE16" s="43">
        <v>10.067114093959731</v>
      </c>
      <c r="AF16" s="43">
        <v>4.3624161073825505</v>
      </c>
      <c r="AG16" s="43">
        <v>0</v>
      </c>
      <c r="AH16" s="43">
        <v>0.33557046979865773</v>
      </c>
      <c r="AI16" s="43">
        <v>4.0268456375838921</v>
      </c>
      <c r="AJ16" s="43">
        <v>0.33557046979865773</v>
      </c>
      <c r="AK16" s="43">
        <v>0</v>
      </c>
      <c r="AL16" s="43">
        <v>0</v>
      </c>
      <c r="AM16" s="43">
        <v>4.3624161073825505</v>
      </c>
      <c r="AN16" s="43">
        <v>2.0134228187919461</v>
      </c>
      <c r="AO16" s="43">
        <v>0</v>
      </c>
      <c r="AP16" s="43">
        <v>16.107382550335569</v>
      </c>
      <c r="AQ16" s="43">
        <v>1.006711409395973</v>
      </c>
      <c r="AR16" s="43">
        <v>0.33557046979865773</v>
      </c>
      <c r="AS16" s="43">
        <v>0.67114093959731547</v>
      </c>
      <c r="AT16" s="43">
        <v>0</v>
      </c>
      <c r="AU16" s="43">
        <v>0</v>
      </c>
      <c r="AV16" s="43">
        <v>0.67114093959731547</v>
      </c>
      <c r="AW16" s="43">
        <v>0.33557046979865773</v>
      </c>
      <c r="AX16" s="43">
        <v>0.33557046979865773</v>
      </c>
      <c r="AY16" s="26" t="s">
        <v>112</v>
      </c>
    </row>
    <row r="17" spans="1:51">
      <c r="A17" s="2" t="s">
        <v>40</v>
      </c>
      <c r="B17" s="11" t="s">
        <v>27</v>
      </c>
      <c r="C17" s="11" t="s">
        <v>45</v>
      </c>
      <c r="D17" s="14" t="s">
        <v>44</v>
      </c>
      <c r="E17" s="46" t="s">
        <v>53</v>
      </c>
      <c r="F17" s="43">
        <v>0</v>
      </c>
      <c r="G17" s="43">
        <v>0</v>
      </c>
      <c r="H17" s="43">
        <v>9.0301003344481607</v>
      </c>
      <c r="I17" s="43">
        <v>0</v>
      </c>
      <c r="J17" s="43">
        <v>0</v>
      </c>
      <c r="K17" s="43">
        <v>0</v>
      </c>
      <c r="L17" s="43">
        <v>3.0100334448160537</v>
      </c>
      <c r="M17" s="43">
        <v>4.6822742474916383</v>
      </c>
      <c r="N17" s="43">
        <v>0</v>
      </c>
      <c r="O17" s="43">
        <v>1.0033444816053512</v>
      </c>
      <c r="P17" s="43">
        <v>0</v>
      </c>
      <c r="Q17" s="43">
        <v>4.6822742474916383</v>
      </c>
      <c r="R17" s="43">
        <v>2.3411371237458192</v>
      </c>
      <c r="S17" s="43">
        <v>12.374581939799331</v>
      </c>
      <c r="T17" s="43">
        <v>4.3478260869565215</v>
      </c>
      <c r="U17" s="43">
        <v>0</v>
      </c>
      <c r="V17" s="43">
        <v>0</v>
      </c>
      <c r="W17" s="43">
        <v>0</v>
      </c>
      <c r="X17" s="43">
        <v>0</v>
      </c>
      <c r="Y17" s="43">
        <v>0</v>
      </c>
      <c r="Z17" s="43">
        <v>14.046822742474916</v>
      </c>
      <c r="AA17" s="43">
        <v>0</v>
      </c>
      <c r="AB17" s="43">
        <v>1.6722408026755853</v>
      </c>
      <c r="AC17" s="43">
        <v>0</v>
      </c>
      <c r="AD17" s="43">
        <v>0</v>
      </c>
      <c r="AE17" s="43">
        <v>7.3578595317725757</v>
      </c>
      <c r="AF17" s="43">
        <v>7.023411371237458</v>
      </c>
      <c r="AG17" s="43">
        <v>0.66889632107023411</v>
      </c>
      <c r="AH17" s="43">
        <v>0.66889632107023411</v>
      </c>
      <c r="AI17" s="43">
        <v>2.3411371237458192</v>
      </c>
      <c r="AJ17" s="43">
        <v>0</v>
      </c>
      <c r="AK17" s="43">
        <v>0</v>
      </c>
      <c r="AL17" s="43">
        <v>0</v>
      </c>
      <c r="AM17" s="43">
        <v>8.3612040133779271</v>
      </c>
      <c r="AN17" s="43">
        <v>0.33444816053511706</v>
      </c>
      <c r="AO17" s="43">
        <v>0</v>
      </c>
      <c r="AP17" s="43">
        <v>10.702341137123746</v>
      </c>
      <c r="AQ17" s="43">
        <v>0</v>
      </c>
      <c r="AR17" s="43">
        <v>0</v>
      </c>
      <c r="AS17" s="43">
        <v>0</v>
      </c>
      <c r="AT17" s="43">
        <v>0</v>
      </c>
      <c r="AU17" s="43">
        <v>0</v>
      </c>
      <c r="AV17" s="43">
        <v>3.6789297658862878</v>
      </c>
      <c r="AW17" s="43">
        <v>0.33444816053511706</v>
      </c>
      <c r="AX17" s="43">
        <v>1.3377926421404682</v>
      </c>
      <c r="AY17" s="26" t="s">
        <v>112</v>
      </c>
    </row>
    <row r="18" spans="1:51">
      <c r="A18" s="2" t="s">
        <v>40</v>
      </c>
      <c r="B18" s="11" t="s">
        <v>27</v>
      </c>
      <c r="C18" s="11" t="s">
        <v>46</v>
      </c>
      <c r="D18" s="14" t="s">
        <v>47</v>
      </c>
      <c r="E18" s="46" t="s">
        <v>54</v>
      </c>
      <c r="F18" s="43">
        <v>0</v>
      </c>
      <c r="G18" s="43">
        <v>0</v>
      </c>
      <c r="H18" s="43">
        <v>12.1875</v>
      </c>
      <c r="I18" s="43">
        <v>0</v>
      </c>
      <c r="J18" s="43">
        <v>0</v>
      </c>
      <c r="K18" s="43">
        <v>0</v>
      </c>
      <c r="L18" s="43">
        <v>1.875</v>
      </c>
      <c r="M18" s="43">
        <v>4.0625</v>
      </c>
      <c r="N18" s="43">
        <v>0.9375</v>
      </c>
      <c r="O18" s="43">
        <v>0</v>
      </c>
      <c r="P18" s="43">
        <v>0</v>
      </c>
      <c r="Q18" s="43">
        <v>7.5</v>
      </c>
      <c r="R18" s="43">
        <v>0</v>
      </c>
      <c r="S18" s="43">
        <v>15.312500000000002</v>
      </c>
      <c r="T18" s="43">
        <v>1.5625</v>
      </c>
      <c r="U18" s="43">
        <v>0</v>
      </c>
      <c r="V18" s="43">
        <v>0</v>
      </c>
      <c r="W18" s="43">
        <v>0</v>
      </c>
      <c r="X18" s="43">
        <v>0.3125</v>
      </c>
      <c r="Y18" s="43">
        <v>0</v>
      </c>
      <c r="Z18" s="43">
        <v>0.625</v>
      </c>
      <c r="AA18" s="43">
        <v>0</v>
      </c>
      <c r="AB18" s="43">
        <v>3.125</v>
      </c>
      <c r="AC18" s="43">
        <v>0</v>
      </c>
      <c r="AD18" s="43">
        <v>0</v>
      </c>
      <c r="AE18" s="43">
        <v>2.5</v>
      </c>
      <c r="AF18" s="43">
        <v>6.5625</v>
      </c>
      <c r="AG18" s="43">
        <v>0</v>
      </c>
      <c r="AH18" s="43">
        <v>0</v>
      </c>
      <c r="AI18" s="43">
        <v>2.1875</v>
      </c>
      <c r="AJ18" s="43">
        <v>0</v>
      </c>
      <c r="AK18" s="43">
        <v>0</v>
      </c>
      <c r="AL18" s="43">
        <v>1.25</v>
      </c>
      <c r="AM18" s="43">
        <v>8.4375</v>
      </c>
      <c r="AN18" s="43">
        <v>0.625</v>
      </c>
      <c r="AO18" s="43">
        <v>0.3125</v>
      </c>
      <c r="AP18" s="43">
        <v>28.125</v>
      </c>
      <c r="AQ18" s="43">
        <v>0</v>
      </c>
      <c r="AR18" s="43">
        <v>0</v>
      </c>
      <c r="AS18" s="43">
        <v>0</v>
      </c>
      <c r="AT18" s="43">
        <v>0</v>
      </c>
      <c r="AU18" s="43">
        <v>0</v>
      </c>
      <c r="AV18" s="43">
        <v>0.625</v>
      </c>
      <c r="AW18" s="43">
        <v>0.3125</v>
      </c>
      <c r="AX18" s="43">
        <v>1.5625</v>
      </c>
      <c r="AY18" s="29">
        <v>2</v>
      </c>
    </row>
    <row r="19" spans="1:51">
      <c r="A19" s="2" t="s">
        <v>40</v>
      </c>
      <c r="B19" s="11" t="s">
        <v>27</v>
      </c>
      <c r="C19" s="11" t="s">
        <v>48</v>
      </c>
      <c r="D19" s="14" t="s">
        <v>29</v>
      </c>
      <c r="E19" s="46" t="s">
        <v>55</v>
      </c>
      <c r="F19" s="43">
        <v>0.6578947368421052</v>
      </c>
      <c r="G19" s="43">
        <v>0</v>
      </c>
      <c r="H19" s="43">
        <v>14.144736842105262</v>
      </c>
      <c r="I19" s="43">
        <v>0.6578947368421052</v>
      </c>
      <c r="J19" s="43">
        <v>0</v>
      </c>
      <c r="K19" s="43">
        <v>0</v>
      </c>
      <c r="L19" s="43">
        <v>2.6315789473684208</v>
      </c>
      <c r="M19" s="43">
        <v>3.2894736842105261</v>
      </c>
      <c r="N19" s="43">
        <v>0</v>
      </c>
      <c r="O19" s="43">
        <v>0</v>
      </c>
      <c r="P19" s="43">
        <v>0</v>
      </c>
      <c r="Q19" s="43">
        <v>4.9342105263157894</v>
      </c>
      <c r="R19" s="43">
        <v>0</v>
      </c>
      <c r="S19" s="43">
        <v>27.960526315789476</v>
      </c>
      <c r="T19" s="43">
        <v>2.9605263157894735</v>
      </c>
      <c r="U19" s="43">
        <v>0</v>
      </c>
      <c r="V19" s="43">
        <v>0</v>
      </c>
      <c r="W19" s="43">
        <v>0</v>
      </c>
      <c r="X19" s="43">
        <v>0.6578947368421052</v>
      </c>
      <c r="Y19" s="43">
        <v>0</v>
      </c>
      <c r="Z19" s="43">
        <v>0</v>
      </c>
      <c r="AA19" s="43">
        <v>0</v>
      </c>
      <c r="AB19" s="43">
        <v>3.6184210526315792</v>
      </c>
      <c r="AC19" s="43">
        <v>0</v>
      </c>
      <c r="AD19" s="43">
        <v>0</v>
      </c>
      <c r="AE19" s="43">
        <v>2.9605263157894735</v>
      </c>
      <c r="AF19" s="43">
        <v>9.5394736842105274</v>
      </c>
      <c r="AG19" s="43">
        <v>0</v>
      </c>
      <c r="AH19" s="43">
        <v>0</v>
      </c>
      <c r="AI19" s="43">
        <v>3.6184210526315792</v>
      </c>
      <c r="AJ19" s="43">
        <v>0</v>
      </c>
      <c r="AK19" s="43">
        <v>0</v>
      </c>
      <c r="AL19" s="43">
        <v>0.3289473684210526</v>
      </c>
      <c r="AM19" s="43">
        <v>9.8684210526315788</v>
      </c>
      <c r="AN19" s="43">
        <v>1.9736842105263157</v>
      </c>
      <c r="AO19" s="43">
        <v>0</v>
      </c>
      <c r="AP19" s="43">
        <v>5.5921052631578947</v>
      </c>
      <c r="AQ19" s="43">
        <v>0</v>
      </c>
      <c r="AR19" s="43">
        <v>0</v>
      </c>
      <c r="AS19" s="43">
        <v>0.6578947368421052</v>
      </c>
      <c r="AT19" s="43">
        <v>0</v>
      </c>
      <c r="AU19" s="43">
        <v>0</v>
      </c>
      <c r="AV19" s="43">
        <v>0</v>
      </c>
      <c r="AW19" s="43">
        <v>0</v>
      </c>
      <c r="AX19" s="43">
        <v>3.9473684210526314</v>
      </c>
      <c r="AY19" s="29">
        <v>2</v>
      </c>
    </row>
    <row r="20" spans="1:51">
      <c r="A20" s="2" t="s">
        <v>40</v>
      </c>
      <c r="B20" s="11" t="s">
        <v>41</v>
      </c>
      <c r="C20" s="11" t="s">
        <v>28</v>
      </c>
      <c r="D20" s="14" t="s">
        <v>43</v>
      </c>
      <c r="E20" s="46" t="s">
        <v>56</v>
      </c>
      <c r="F20" s="43">
        <v>0</v>
      </c>
      <c r="G20" s="43">
        <v>0</v>
      </c>
      <c r="H20" s="43">
        <v>8.7542087542087543</v>
      </c>
      <c r="I20" s="43">
        <v>1.0101010101010102</v>
      </c>
      <c r="J20" s="43">
        <v>0</v>
      </c>
      <c r="K20" s="43">
        <v>0</v>
      </c>
      <c r="L20" s="43">
        <v>4.7138047138047137</v>
      </c>
      <c r="M20" s="43">
        <v>6.7340067340067336</v>
      </c>
      <c r="N20" s="43">
        <v>0</v>
      </c>
      <c r="O20" s="43">
        <v>0</v>
      </c>
      <c r="P20" s="43">
        <v>0</v>
      </c>
      <c r="Q20" s="43">
        <v>6.3973063973063971</v>
      </c>
      <c r="R20" s="43">
        <v>0</v>
      </c>
      <c r="S20" s="43">
        <v>15.151515151515152</v>
      </c>
      <c r="T20" s="43">
        <v>1.3468013468013467</v>
      </c>
      <c r="U20" s="43">
        <v>0</v>
      </c>
      <c r="V20" s="43">
        <v>0</v>
      </c>
      <c r="W20" s="43">
        <v>0.33670033670033667</v>
      </c>
      <c r="X20" s="43">
        <v>1.0101010101010102</v>
      </c>
      <c r="Y20" s="43">
        <v>0</v>
      </c>
      <c r="Z20" s="43">
        <v>5.3872053872053867</v>
      </c>
      <c r="AA20" s="43">
        <v>0</v>
      </c>
      <c r="AB20" s="43">
        <v>3.0303030303030303</v>
      </c>
      <c r="AC20" s="43">
        <v>0</v>
      </c>
      <c r="AD20" s="43">
        <v>0</v>
      </c>
      <c r="AE20" s="43">
        <v>3.7037037037037033</v>
      </c>
      <c r="AF20" s="43">
        <v>12.457912457912458</v>
      </c>
      <c r="AG20" s="43">
        <v>0</v>
      </c>
      <c r="AH20" s="43">
        <v>0</v>
      </c>
      <c r="AI20" s="43">
        <v>1.3468013468013467</v>
      </c>
      <c r="AJ20" s="43">
        <v>0</v>
      </c>
      <c r="AK20" s="43">
        <v>0</v>
      </c>
      <c r="AL20" s="43">
        <v>0.33670033670033667</v>
      </c>
      <c r="AM20" s="43">
        <v>13.131313131313133</v>
      </c>
      <c r="AN20" s="43">
        <v>2.6936026936026933</v>
      </c>
      <c r="AO20" s="43">
        <v>0.33670033670033667</v>
      </c>
      <c r="AP20" s="43">
        <v>7.0707070707070701</v>
      </c>
      <c r="AQ20" s="43">
        <v>0</v>
      </c>
      <c r="AR20" s="43">
        <v>0</v>
      </c>
      <c r="AS20" s="43">
        <v>0</v>
      </c>
      <c r="AT20" s="43">
        <v>0.33670033670033667</v>
      </c>
      <c r="AU20" s="43">
        <v>0</v>
      </c>
      <c r="AV20" s="43">
        <v>2.3569023569023568</v>
      </c>
      <c r="AW20" s="43">
        <v>0</v>
      </c>
      <c r="AX20" s="43">
        <v>2.3569023569023568</v>
      </c>
      <c r="AY20" s="26" t="s">
        <v>112</v>
      </c>
    </row>
    <row r="21" spans="1:51">
      <c r="A21" s="2" t="s">
        <v>40</v>
      </c>
      <c r="B21" s="11" t="s">
        <v>41</v>
      </c>
      <c r="C21" s="11" t="s">
        <v>30</v>
      </c>
      <c r="D21" s="14" t="s">
        <v>34</v>
      </c>
      <c r="E21" s="46" t="s">
        <v>57</v>
      </c>
      <c r="F21" s="43">
        <v>0</v>
      </c>
      <c r="G21" s="43">
        <v>0</v>
      </c>
      <c r="H21" s="43">
        <v>8.724832214765101</v>
      </c>
      <c r="I21" s="43">
        <v>0.67114093959731547</v>
      </c>
      <c r="J21" s="43">
        <v>0</v>
      </c>
      <c r="K21" s="43">
        <v>0</v>
      </c>
      <c r="L21" s="43">
        <v>1.3422818791946309</v>
      </c>
      <c r="M21" s="43">
        <v>7.0469798657718119</v>
      </c>
      <c r="N21" s="43">
        <v>0.67114093959731547</v>
      </c>
      <c r="O21" s="43">
        <v>2.0134228187919461</v>
      </c>
      <c r="P21" s="43">
        <v>0</v>
      </c>
      <c r="Q21" s="43">
        <v>4.6979865771812079</v>
      </c>
      <c r="R21" s="43">
        <v>0</v>
      </c>
      <c r="S21" s="43">
        <v>23.48993288590604</v>
      </c>
      <c r="T21" s="43">
        <v>0</v>
      </c>
      <c r="U21" s="43">
        <v>0</v>
      </c>
      <c r="V21" s="43">
        <v>0</v>
      </c>
      <c r="W21" s="43">
        <v>0</v>
      </c>
      <c r="X21" s="43">
        <v>0</v>
      </c>
      <c r="Y21" s="43">
        <v>0</v>
      </c>
      <c r="Z21" s="43">
        <v>1.006711409395973</v>
      </c>
      <c r="AA21" s="43">
        <v>0</v>
      </c>
      <c r="AB21" s="43">
        <v>1.3422818791946309</v>
      </c>
      <c r="AC21" s="43">
        <v>0</v>
      </c>
      <c r="AD21" s="43">
        <v>2.0134228187919461</v>
      </c>
      <c r="AE21" s="43">
        <v>8.724832214765101</v>
      </c>
      <c r="AF21" s="43">
        <v>10.738255033557047</v>
      </c>
      <c r="AG21" s="43">
        <v>0</v>
      </c>
      <c r="AH21" s="43">
        <v>0</v>
      </c>
      <c r="AI21" s="43">
        <v>1.6778523489932886</v>
      </c>
      <c r="AJ21" s="43">
        <v>0</v>
      </c>
      <c r="AK21" s="43">
        <v>0</v>
      </c>
      <c r="AL21" s="43">
        <v>0.67114093959731547</v>
      </c>
      <c r="AM21" s="43">
        <v>18.791946308724832</v>
      </c>
      <c r="AN21" s="43">
        <v>1.6778523489932886</v>
      </c>
      <c r="AO21" s="43">
        <v>0.33557046979865773</v>
      </c>
      <c r="AP21" s="43">
        <v>2.348993288590604</v>
      </c>
      <c r="AQ21" s="43">
        <v>0</v>
      </c>
      <c r="AR21" s="43">
        <v>0</v>
      </c>
      <c r="AS21" s="43">
        <v>0.67114093959731547</v>
      </c>
      <c r="AT21" s="43">
        <v>0</v>
      </c>
      <c r="AU21" s="43">
        <v>0</v>
      </c>
      <c r="AV21" s="43">
        <v>0.33557046979865773</v>
      </c>
      <c r="AW21" s="43">
        <v>0</v>
      </c>
      <c r="AX21" s="43">
        <v>1.006711409395973</v>
      </c>
      <c r="AY21" s="29">
        <v>2</v>
      </c>
    </row>
    <row r="22" spans="1:51">
      <c r="A22" s="2" t="s">
        <v>40</v>
      </c>
      <c r="B22" s="11" t="s">
        <v>41</v>
      </c>
      <c r="C22" s="11" t="s">
        <v>31</v>
      </c>
      <c r="D22" s="14" t="s">
        <v>43</v>
      </c>
      <c r="E22" s="46" t="s">
        <v>58</v>
      </c>
      <c r="F22" s="43">
        <v>0</v>
      </c>
      <c r="G22" s="43">
        <v>0</v>
      </c>
      <c r="H22" s="43">
        <v>6.9767441860465116</v>
      </c>
      <c r="I22" s="43">
        <v>0</v>
      </c>
      <c r="J22" s="43">
        <v>0</v>
      </c>
      <c r="K22" s="43">
        <v>0</v>
      </c>
      <c r="L22" s="43">
        <v>1.6611295681063125</v>
      </c>
      <c r="M22" s="43">
        <v>3.6544850498338874</v>
      </c>
      <c r="N22" s="43">
        <v>0</v>
      </c>
      <c r="O22" s="43">
        <v>0.99667774086378735</v>
      </c>
      <c r="P22" s="43">
        <v>0</v>
      </c>
      <c r="Q22" s="43">
        <v>2.9900332225913622</v>
      </c>
      <c r="R22" s="43">
        <v>0</v>
      </c>
      <c r="S22" s="43">
        <v>19.933554817275748</v>
      </c>
      <c r="T22" s="43">
        <v>9.9667774086378742</v>
      </c>
      <c r="U22" s="43">
        <v>0</v>
      </c>
      <c r="V22" s="43">
        <v>0</v>
      </c>
      <c r="W22" s="43">
        <v>0</v>
      </c>
      <c r="X22" s="43">
        <v>0.99667774086378735</v>
      </c>
      <c r="Y22" s="43">
        <v>0</v>
      </c>
      <c r="Z22" s="43">
        <v>0.33222591362126247</v>
      </c>
      <c r="AA22" s="43">
        <v>0</v>
      </c>
      <c r="AB22" s="43">
        <v>0.33222591362126247</v>
      </c>
      <c r="AC22" s="43">
        <v>0</v>
      </c>
      <c r="AD22" s="43">
        <v>0.66445182724252494</v>
      </c>
      <c r="AE22" s="43">
        <v>3.9867109634551494</v>
      </c>
      <c r="AF22" s="43">
        <v>17.940199335548172</v>
      </c>
      <c r="AG22" s="43">
        <v>0</v>
      </c>
      <c r="AH22" s="43">
        <v>0</v>
      </c>
      <c r="AI22" s="43">
        <v>0.66445182724252494</v>
      </c>
      <c r="AJ22" s="43">
        <v>0</v>
      </c>
      <c r="AK22" s="43">
        <v>0</v>
      </c>
      <c r="AL22" s="43">
        <v>0.33222591362126247</v>
      </c>
      <c r="AM22" s="43">
        <v>23.588039867109632</v>
      </c>
      <c r="AN22" s="43">
        <v>0.33222591362126247</v>
      </c>
      <c r="AO22" s="43">
        <v>0</v>
      </c>
      <c r="AP22" s="43">
        <v>1.9933554817275747</v>
      </c>
      <c r="AQ22" s="43">
        <v>0</v>
      </c>
      <c r="AR22" s="43">
        <v>0</v>
      </c>
      <c r="AS22" s="43">
        <v>0.66445182724252494</v>
      </c>
      <c r="AT22" s="43">
        <v>0</v>
      </c>
      <c r="AU22" s="43">
        <v>0</v>
      </c>
      <c r="AV22" s="43">
        <v>0.66445182724252494</v>
      </c>
      <c r="AW22" s="43">
        <v>0</v>
      </c>
      <c r="AX22" s="43">
        <v>1.3289036544850499</v>
      </c>
      <c r="AY22" s="29">
        <v>2</v>
      </c>
    </row>
    <row r="23" spans="1:51">
      <c r="A23" s="2" t="s">
        <v>40</v>
      </c>
      <c r="B23" s="11" t="s">
        <v>41</v>
      </c>
      <c r="C23" s="11" t="s">
        <v>32</v>
      </c>
      <c r="D23" s="14" t="s">
        <v>47</v>
      </c>
      <c r="E23" s="46" t="s">
        <v>59</v>
      </c>
      <c r="F23" s="43">
        <v>0</v>
      </c>
      <c r="G23" s="43">
        <v>0</v>
      </c>
      <c r="H23" s="43">
        <v>6.2913907284768218</v>
      </c>
      <c r="I23" s="43">
        <v>0</v>
      </c>
      <c r="J23" s="43">
        <v>0</v>
      </c>
      <c r="K23" s="43">
        <v>0</v>
      </c>
      <c r="L23" s="43">
        <v>1.6556291390728477</v>
      </c>
      <c r="M23" s="43">
        <v>5.298013245033113</v>
      </c>
      <c r="N23" s="43">
        <v>0.66225165562913912</v>
      </c>
      <c r="O23" s="43">
        <v>0.33112582781456956</v>
      </c>
      <c r="P23" s="43">
        <v>0</v>
      </c>
      <c r="Q23" s="43">
        <v>5.298013245033113</v>
      </c>
      <c r="R23" s="43">
        <v>0</v>
      </c>
      <c r="S23" s="43">
        <v>20.860927152317881</v>
      </c>
      <c r="T23" s="43">
        <v>10.264900662251655</v>
      </c>
      <c r="U23" s="43">
        <v>0</v>
      </c>
      <c r="V23" s="43">
        <v>0</v>
      </c>
      <c r="W23" s="43">
        <v>0</v>
      </c>
      <c r="X23" s="43">
        <v>2.3178807947019866</v>
      </c>
      <c r="Y23" s="43">
        <v>0</v>
      </c>
      <c r="Z23" s="43">
        <v>0</v>
      </c>
      <c r="AA23" s="43">
        <v>0</v>
      </c>
      <c r="AB23" s="43">
        <v>2.9801324503311259</v>
      </c>
      <c r="AC23" s="43">
        <v>0.33112582781456956</v>
      </c>
      <c r="AD23" s="43">
        <v>1.9867549668874174</v>
      </c>
      <c r="AE23" s="43">
        <v>2.3178807947019866</v>
      </c>
      <c r="AF23" s="43">
        <v>11.258278145695364</v>
      </c>
      <c r="AG23" s="43">
        <v>0</v>
      </c>
      <c r="AH23" s="43">
        <v>0</v>
      </c>
      <c r="AI23" s="43">
        <v>1.9867549668874174</v>
      </c>
      <c r="AJ23" s="43">
        <v>0</v>
      </c>
      <c r="AK23" s="43">
        <v>0</v>
      </c>
      <c r="AL23" s="43">
        <v>0.99337748344370869</v>
      </c>
      <c r="AM23" s="43">
        <v>15.231788079470199</v>
      </c>
      <c r="AN23" s="43">
        <v>1.6556291390728477</v>
      </c>
      <c r="AO23" s="43">
        <v>0</v>
      </c>
      <c r="AP23" s="43">
        <v>5.629139072847682</v>
      </c>
      <c r="AQ23" s="43">
        <v>0</v>
      </c>
      <c r="AR23" s="43">
        <v>0</v>
      </c>
      <c r="AS23" s="43">
        <v>0.99337748344370869</v>
      </c>
      <c r="AT23" s="43">
        <v>0.33112582781456956</v>
      </c>
      <c r="AU23" s="43">
        <v>0</v>
      </c>
      <c r="AV23" s="43">
        <v>0</v>
      </c>
      <c r="AW23" s="43">
        <v>0</v>
      </c>
      <c r="AX23" s="43">
        <v>1.3245033112582782</v>
      </c>
      <c r="AY23" s="29">
        <v>2</v>
      </c>
    </row>
    <row r="24" spans="1:51">
      <c r="A24" s="2" t="s">
        <v>40</v>
      </c>
      <c r="B24" s="11" t="s">
        <v>41</v>
      </c>
      <c r="C24" s="11" t="s">
        <v>45</v>
      </c>
      <c r="D24" s="14" t="s">
        <v>43</v>
      </c>
      <c r="E24" s="46" t="s">
        <v>60</v>
      </c>
      <c r="F24" s="43">
        <v>0</v>
      </c>
      <c r="G24" s="43">
        <v>0</v>
      </c>
      <c r="H24" s="43">
        <v>5.6426332288401255</v>
      </c>
      <c r="I24" s="43">
        <v>0.31347962382445138</v>
      </c>
      <c r="J24" s="43">
        <v>0</v>
      </c>
      <c r="K24" s="43">
        <v>0</v>
      </c>
      <c r="L24" s="43">
        <v>2.1943573667711598</v>
      </c>
      <c r="M24" s="43">
        <v>8.1504702194357357</v>
      </c>
      <c r="N24" s="43">
        <v>0</v>
      </c>
      <c r="O24" s="43">
        <v>0.31347962382445138</v>
      </c>
      <c r="P24" s="43">
        <v>0</v>
      </c>
      <c r="Q24" s="43">
        <v>5.9561128526645764</v>
      </c>
      <c r="R24" s="43">
        <v>0</v>
      </c>
      <c r="S24" s="43">
        <v>19.122257053291534</v>
      </c>
      <c r="T24" s="43">
        <v>19.435736677115987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3.761755485893417</v>
      </c>
      <c r="AB24" s="43">
        <v>1.8808777429467085</v>
      </c>
      <c r="AC24" s="43">
        <v>0.62695924764890276</v>
      </c>
      <c r="AD24" s="43">
        <v>0.62695924764890276</v>
      </c>
      <c r="AE24" s="43">
        <v>5.9561128526645764</v>
      </c>
      <c r="AF24" s="43">
        <v>3.4482758620689653</v>
      </c>
      <c r="AG24" s="43">
        <v>0</v>
      </c>
      <c r="AH24" s="43">
        <v>0</v>
      </c>
      <c r="AI24" s="43">
        <v>1.8808777429467085</v>
      </c>
      <c r="AJ24" s="43">
        <v>0</v>
      </c>
      <c r="AK24" s="43">
        <v>0</v>
      </c>
      <c r="AL24" s="43">
        <v>0.31347962382445138</v>
      </c>
      <c r="AM24" s="43">
        <v>9.4043887147335425</v>
      </c>
      <c r="AN24" s="43">
        <v>0.31347962382445138</v>
      </c>
      <c r="AO24" s="43">
        <v>0</v>
      </c>
      <c r="AP24" s="43">
        <v>5.3291536050156738</v>
      </c>
      <c r="AQ24" s="43">
        <v>0</v>
      </c>
      <c r="AR24" s="43">
        <v>1.2539184952978055</v>
      </c>
      <c r="AS24" s="43">
        <v>2.8213166144200628</v>
      </c>
      <c r="AT24" s="43">
        <v>0</v>
      </c>
      <c r="AU24" s="43">
        <v>0</v>
      </c>
      <c r="AV24" s="43">
        <v>0</v>
      </c>
      <c r="AW24" s="43">
        <v>0</v>
      </c>
      <c r="AX24" s="43">
        <v>1.2539184952978055</v>
      </c>
      <c r="AY24" s="33" t="s">
        <v>111</v>
      </c>
    </row>
    <row r="25" spans="1:51">
      <c r="A25" s="2" t="s">
        <v>40</v>
      </c>
      <c r="B25" s="11" t="s">
        <v>41</v>
      </c>
      <c r="C25" s="11" t="s">
        <v>46</v>
      </c>
      <c r="D25" s="14" t="s">
        <v>49</v>
      </c>
      <c r="E25" s="46" t="s">
        <v>61</v>
      </c>
      <c r="F25" s="43">
        <v>0</v>
      </c>
      <c r="G25" s="43">
        <v>0</v>
      </c>
      <c r="H25" s="43">
        <v>8.5714285714285712</v>
      </c>
      <c r="I25" s="43">
        <v>0</v>
      </c>
      <c r="J25" s="43">
        <v>0</v>
      </c>
      <c r="K25" s="43">
        <v>0</v>
      </c>
      <c r="L25" s="43">
        <v>1.9047619047619049</v>
      </c>
      <c r="M25" s="43">
        <v>3.4920634920634921</v>
      </c>
      <c r="N25" s="43">
        <v>0.95238095238095244</v>
      </c>
      <c r="O25" s="43">
        <v>0.95238095238095244</v>
      </c>
      <c r="P25" s="43">
        <v>0</v>
      </c>
      <c r="Q25" s="43">
        <v>5.0793650793650791</v>
      </c>
      <c r="R25" s="43">
        <v>0.31746031746031744</v>
      </c>
      <c r="S25" s="43">
        <v>15.873015873015872</v>
      </c>
      <c r="T25" s="43">
        <v>20</v>
      </c>
      <c r="U25" s="43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2.5396825396825395</v>
      </c>
      <c r="AB25" s="43">
        <v>1.2698412698412698</v>
      </c>
      <c r="AC25" s="43">
        <v>0.31746031746031744</v>
      </c>
      <c r="AD25" s="43">
        <v>0.95238095238095244</v>
      </c>
      <c r="AE25" s="43">
        <v>5.0793650793650791</v>
      </c>
      <c r="AF25" s="43">
        <v>5.0793650793650791</v>
      </c>
      <c r="AG25" s="43">
        <v>0</v>
      </c>
      <c r="AH25" s="43">
        <v>0</v>
      </c>
      <c r="AI25" s="43">
        <v>2.2222222222222223</v>
      </c>
      <c r="AJ25" s="43">
        <v>0</v>
      </c>
      <c r="AK25" s="43">
        <v>0</v>
      </c>
      <c r="AL25" s="43">
        <v>0.95238095238095244</v>
      </c>
      <c r="AM25" s="43">
        <v>8.8888888888888893</v>
      </c>
      <c r="AN25" s="43">
        <v>0.95238095238095244</v>
      </c>
      <c r="AO25" s="43">
        <v>0</v>
      </c>
      <c r="AP25" s="43">
        <v>10.158730158730158</v>
      </c>
      <c r="AQ25" s="43">
        <v>0</v>
      </c>
      <c r="AR25" s="43">
        <v>0</v>
      </c>
      <c r="AS25" s="43">
        <v>3.8095238095238098</v>
      </c>
      <c r="AT25" s="43">
        <v>0</v>
      </c>
      <c r="AU25" s="43">
        <v>0</v>
      </c>
      <c r="AV25" s="43">
        <v>0.31746031746031744</v>
      </c>
      <c r="AW25" s="43">
        <v>0</v>
      </c>
      <c r="AX25" s="43">
        <v>0.31746031746031744</v>
      </c>
      <c r="AY25" s="33" t="s">
        <v>111</v>
      </c>
    </row>
    <row r="26" spans="1:51">
      <c r="A26" s="2" t="s">
        <v>40</v>
      </c>
      <c r="B26" s="11" t="s">
        <v>41</v>
      </c>
      <c r="C26" s="11" t="s">
        <v>48</v>
      </c>
      <c r="D26" s="14" t="s">
        <v>43</v>
      </c>
      <c r="E26" s="46" t="s">
        <v>62</v>
      </c>
      <c r="F26" s="43">
        <v>0</v>
      </c>
      <c r="G26" s="43">
        <v>0</v>
      </c>
      <c r="H26" s="43">
        <v>3.8216560509554141</v>
      </c>
      <c r="I26" s="43">
        <v>0</v>
      </c>
      <c r="J26" s="43">
        <v>0</v>
      </c>
      <c r="K26" s="43">
        <v>0</v>
      </c>
      <c r="L26" s="43">
        <v>2.8662420382165608</v>
      </c>
      <c r="M26" s="43">
        <v>4.4585987261146496</v>
      </c>
      <c r="N26" s="43">
        <v>0.31847133757961787</v>
      </c>
      <c r="O26" s="43">
        <v>0</v>
      </c>
      <c r="P26" s="43">
        <v>0</v>
      </c>
      <c r="Q26" s="43">
        <v>8.9171974522292992</v>
      </c>
      <c r="R26" s="43">
        <v>0.95541401273885351</v>
      </c>
      <c r="S26" s="43">
        <v>18.152866242038215</v>
      </c>
      <c r="T26" s="43">
        <v>14.968152866242038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1.2738853503184715</v>
      </c>
      <c r="AA26" s="43">
        <v>4.1401273885350314</v>
      </c>
      <c r="AB26" s="43">
        <v>3.8216560509554141</v>
      </c>
      <c r="AC26" s="43">
        <v>0.31847133757961787</v>
      </c>
      <c r="AD26" s="43">
        <v>1.2738853503184715</v>
      </c>
      <c r="AE26" s="43">
        <v>7.3248407643312099</v>
      </c>
      <c r="AF26" s="43">
        <v>1.2738853503184715</v>
      </c>
      <c r="AG26" s="43">
        <v>0</v>
      </c>
      <c r="AH26" s="43">
        <v>0</v>
      </c>
      <c r="AI26" s="43">
        <v>2.8662420382165608</v>
      </c>
      <c r="AJ26" s="43">
        <v>0</v>
      </c>
      <c r="AK26" s="43">
        <v>0</v>
      </c>
      <c r="AL26" s="43">
        <v>0.95541401273885351</v>
      </c>
      <c r="AM26" s="43">
        <v>7.6433121019108281</v>
      </c>
      <c r="AN26" s="43">
        <v>0.63694267515923575</v>
      </c>
      <c r="AO26" s="43">
        <v>0</v>
      </c>
      <c r="AP26" s="43">
        <v>8.9171974522292992</v>
      </c>
      <c r="AQ26" s="43">
        <v>0.31847133757961787</v>
      </c>
      <c r="AR26" s="43">
        <v>0</v>
      </c>
      <c r="AS26" s="43">
        <v>2.8662420382165608</v>
      </c>
      <c r="AT26" s="43">
        <v>0</v>
      </c>
      <c r="AU26" s="43">
        <v>0.95541401273885351</v>
      </c>
      <c r="AV26" s="43">
        <v>0.95541401273885351</v>
      </c>
      <c r="AW26" s="43">
        <v>0</v>
      </c>
      <c r="AX26" s="43">
        <v>0</v>
      </c>
      <c r="AY26" s="33" t="s">
        <v>111</v>
      </c>
    </row>
    <row r="27" spans="1:51">
      <c r="A27" s="2" t="s">
        <v>40</v>
      </c>
      <c r="B27" s="11" t="s">
        <v>42</v>
      </c>
      <c r="C27" s="11" t="s">
        <v>28</v>
      </c>
      <c r="D27" s="14" t="s">
        <v>43</v>
      </c>
      <c r="E27" s="46" t="s">
        <v>63</v>
      </c>
      <c r="F27" s="43">
        <v>0</v>
      </c>
      <c r="G27" s="43">
        <v>0</v>
      </c>
      <c r="H27" s="43">
        <v>5.202312138728324</v>
      </c>
      <c r="I27" s="43">
        <v>0</v>
      </c>
      <c r="J27" s="43">
        <v>0</v>
      </c>
      <c r="K27" s="43">
        <v>0</v>
      </c>
      <c r="L27" s="43">
        <v>1.1560693641618496</v>
      </c>
      <c r="M27" s="43">
        <v>8.3815028901734099</v>
      </c>
      <c r="N27" s="43">
        <v>0</v>
      </c>
      <c r="O27" s="43">
        <v>2.0231213872832372</v>
      </c>
      <c r="P27" s="43">
        <v>0.28901734104046239</v>
      </c>
      <c r="Q27" s="43">
        <v>8.0924855491329488</v>
      </c>
      <c r="R27" s="43">
        <v>0</v>
      </c>
      <c r="S27" s="43">
        <v>15.606936416184972</v>
      </c>
      <c r="T27" s="43">
        <v>15.317919075144509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2.0231213872832372</v>
      </c>
      <c r="AA27" s="43">
        <v>0.57803468208092479</v>
      </c>
      <c r="AB27" s="43">
        <v>0.28901734104046239</v>
      </c>
      <c r="AC27" s="43">
        <v>0.28901734104046239</v>
      </c>
      <c r="AD27" s="43">
        <v>0.86705202312138718</v>
      </c>
      <c r="AE27" s="43">
        <v>2.0231213872832372</v>
      </c>
      <c r="AF27" s="43">
        <v>6.3583815028901727</v>
      </c>
      <c r="AG27" s="43">
        <v>0</v>
      </c>
      <c r="AH27" s="43">
        <v>0</v>
      </c>
      <c r="AI27" s="43">
        <v>1.7341040462427744</v>
      </c>
      <c r="AJ27" s="43">
        <v>0</v>
      </c>
      <c r="AK27" s="43">
        <v>0</v>
      </c>
      <c r="AL27" s="43">
        <v>0.86705202312138718</v>
      </c>
      <c r="AM27" s="43">
        <v>6.3583815028901727</v>
      </c>
      <c r="AN27" s="43">
        <v>2.0231213872832372</v>
      </c>
      <c r="AO27" s="43">
        <v>0</v>
      </c>
      <c r="AP27" s="43">
        <v>10.115606936416185</v>
      </c>
      <c r="AQ27" s="43">
        <v>0</v>
      </c>
      <c r="AR27" s="43">
        <v>0</v>
      </c>
      <c r="AS27" s="43">
        <v>8.3815028901734099</v>
      </c>
      <c r="AT27" s="43">
        <v>0</v>
      </c>
      <c r="AU27" s="43">
        <v>0</v>
      </c>
      <c r="AV27" s="43">
        <v>0.86705202312138718</v>
      </c>
      <c r="AW27" s="43">
        <v>0</v>
      </c>
      <c r="AX27" s="43">
        <v>1.1560693641618496</v>
      </c>
      <c r="AY27" s="33" t="s">
        <v>111</v>
      </c>
    </row>
    <row r="28" spans="1:51">
      <c r="A28" s="2" t="s">
        <v>40</v>
      </c>
      <c r="B28" s="11" t="s">
        <v>42</v>
      </c>
      <c r="C28" s="11" t="s">
        <v>30</v>
      </c>
      <c r="D28" s="14" t="s">
        <v>34</v>
      </c>
      <c r="E28" s="46" t="s">
        <v>64</v>
      </c>
      <c r="F28" s="43">
        <v>0</v>
      </c>
      <c r="G28" s="43">
        <v>0</v>
      </c>
      <c r="H28" s="43">
        <v>4.6511627906976747</v>
      </c>
      <c r="I28" s="43">
        <v>0.66445182724252494</v>
      </c>
      <c r="J28" s="43">
        <v>0</v>
      </c>
      <c r="K28" s="43">
        <v>0</v>
      </c>
      <c r="L28" s="43">
        <v>0.99667774086378735</v>
      </c>
      <c r="M28" s="43">
        <v>6.9767441860465116</v>
      </c>
      <c r="N28" s="43">
        <v>0</v>
      </c>
      <c r="O28" s="43">
        <v>0.66445182724252494</v>
      </c>
      <c r="P28" s="43">
        <v>0</v>
      </c>
      <c r="Q28" s="43">
        <v>6.6445182724252501</v>
      </c>
      <c r="R28" s="43">
        <v>0.66445182724252494</v>
      </c>
      <c r="S28" s="43">
        <v>20.26578073089701</v>
      </c>
      <c r="T28" s="43">
        <v>3.9867109634551494</v>
      </c>
      <c r="U28" s="43">
        <v>0</v>
      </c>
      <c r="V28" s="43">
        <v>0</v>
      </c>
      <c r="W28" s="43">
        <v>0</v>
      </c>
      <c r="X28" s="43">
        <v>0</v>
      </c>
      <c r="Y28" s="43">
        <v>0</v>
      </c>
      <c r="Z28" s="43">
        <v>14.61794019933555</v>
      </c>
      <c r="AA28" s="43">
        <v>0.33222591362126247</v>
      </c>
      <c r="AB28" s="43">
        <v>0.66445182724252494</v>
      </c>
      <c r="AC28" s="43">
        <v>0</v>
      </c>
      <c r="AD28" s="43">
        <v>0</v>
      </c>
      <c r="AE28" s="43">
        <v>1.9933554817275747</v>
      </c>
      <c r="AF28" s="43">
        <v>8.3056478405315612</v>
      </c>
      <c r="AG28" s="43">
        <v>0</v>
      </c>
      <c r="AH28" s="43">
        <v>0.66445182724252494</v>
      </c>
      <c r="AI28" s="43">
        <v>2.6578073089700998</v>
      </c>
      <c r="AJ28" s="43">
        <v>0</v>
      </c>
      <c r="AK28" s="43">
        <v>0</v>
      </c>
      <c r="AL28" s="43">
        <v>1.6611295681063125</v>
      </c>
      <c r="AM28" s="43">
        <v>14.61794019933555</v>
      </c>
      <c r="AN28" s="43">
        <v>1.6611295681063125</v>
      </c>
      <c r="AO28" s="43">
        <v>0</v>
      </c>
      <c r="AP28" s="43">
        <v>3.6544850498338874</v>
      </c>
      <c r="AQ28" s="43">
        <v>0</v>
      </c>
      <c r="AR28" s="43">
        <v>0</v>
      </c>
      <c r="AS28" s="43">
        <v>0.99667774086378735</v>
      </c>
      <c r="AT28" s="43">
        <v>0.33222591362126247</v>
      </c>
      <c r="AU28" s="43">
        <v>0</v>
      </c>
      <c r="AV28" s="43">
        <v>0.99667774086378735</v>
      </c>
      <c r="AW28" s="43">
        <v>0</v>
      </c>
      <c r="AX28" s="43">
        <v>1.3289036544850499</v>
      </c>
      <c r="AY28" s="26" t="s">
        <v>112</v>
      </c>
    </row>
    <row r="29" spans="1:51">
      <c r="A29" s="2" t="s">
        <v>40</v>
      </c>
      <c r="B29" s="11" t="s">
        <v>42</v>
      </c>
      <c r="C29" s="11" t="s">
        <v>31</v>
      </c>
      <c r="D29" s="14" t="s">
        <v>43</v>
      </c>
      <c r="E29" s="46" t="s">
        <v>65</v>
      </c>
      <c r="F29" s="43">
        <v>0</v>
      </c>
      <c r="G29" s="43">
        <v>0</v>
      </c>
      <c r="H29" s="43">
        <v>11</v>
      </c>
      <c r="I29" s="43">
        <v>0.33333333333333337</v>
      </c>
      <c r="J29" s="43">
        <v>0</v>
      </c>
      <c r="K29" s="43">
        <v>0</v>
      </c>
      <c r="L29" s="43">
        <v>2</v>
      </c>
      <c r="M29" s="43">
        <v>5.3333333333333339</v>
      </c>
      <c r="N29" s="43">
        <v>0.33333333333333337</v>
      </c>
      <c r="O29" s="43">
        <v>0.33333333333333337</v>
      </c>
      <c r="P29" s="43">
        <v>0.33333333333333337</v>
      </c>
      <c r="Q29" s="43">
        <v>5</v>
      </c>
      <c r="R29" s="43">
        <v>0.33333333333333337</v>
      </c>
      <c r="S29" s="43">
        <v>15.666666666666668</v>
      </c>
      <c r="T29" s="43">
        <v>10</v>
      </c>
      <c r="U29" s="43">
        <v>0</v>
      </c>
      <c r="V29" s="43">
        <v>0</v>
      </c>
      <c r="W29" s="43">
        <v>0</v>
      </c>
      <c r="X29" s="43">
        <v>0</v>
      </c>
      <c r="Y29" s="43">
        <v>0</v>
      </c>
      <c r="Z29" s="43">
        <v>13</v>
      </c>
      <c r="AA29" s="43">
        <v>0</v>
      </c>
      <c r="AB29" s="43">
        <v>1.3333333333333335</v>
      </c>
      <c r="AC29" s="43">
        <v>0</v>
      </c>
      <c r="AD29" s="43">
        <v>0.33333333333333337</v>
      </c>
      <c r="AE29" s="43">
        <v>2.3333333333333335</v>
      </c>
      <c r="AF29" s="43">
        <v>4.3333333333333339</v>
      </c>
      <c r="AG29" s="43">
        <v>0.66666666666666674</v>
      </c>
      <c r="AH29" s="43">
        <v>0</v>
      </c>
      <c r="AI29" s="43">
        <v>1.6666666666666667</v>
      </c>
      <c r="AJ29" s="43">
        <v>0</v>
      </c>
      <c r="AK29" s="43">
        <v>0</v>
      </c>
      <c r="AL29" s="43">
        <v>0.66666666666666674</v>
      </c>
      <c r="AM29" s="43">
        <v>10</v>
      </c>
      <c r="AN29" s="43">
        <v>0.33333333333333337</v>
      </c>
      <c r="AO29" s="43">
        <v>0.33333333333333337</v>
      </c>
      <c r="AP29" s="43">
        <v>9.6666666666666661</v>
      </c>
      <c r="AQ29" s="43">
        <v>0</v>
      </c>
      <c r="AR29" s="43">
        <v>0</v>
      </c>
      <c r="AS29" s="43">
        <v>2</v>
      </c>
      <c r="AT29" s="43">
        <v>0.66666666666666674</v>
      </c>
      <c r="AU29" s="43">
        <v>0</v>
      </c>
      <c r="AV29" s="43">
        <v>0.33333333333333337</v>
      </c>
      <c r="AW29" s="43">
        <v>0</v>
      </c>
      <c r="AX29" s="43">
        <v>1.6666666666666667</v>
      </c>
      <c r="AY29" s="26" t="s">
        <v>112</v>
      </c>
    </row>
    <row r="30" spans="1:51">
      <c r="A30" s="49" t="s">
        <v>40</v>
      </c>
      <c r="B30" s="50" t="s">
        <v>42</v>
      </c>
      <c r="C30" s="50" t="s">
        <v>32</v>
      </c>
      <c r="D30" s="51" t="s">
        <v>34</v>
      </c>
      <c r="E30" s="52" t="s">
        <v>66</v>
      </c>
      <c r="F30" s="54">
        <v>0</v>
      </c>
      <c r="G30" s="54">
        <v>0</v>
      </c>
      <c r="H30" s="54">
        <v>6.6445182724252501</v>
      </c>
      <c r="I30" s="54">
        <v>0</v>
      </c>
      <c r="J30" s="54">
        <v>0</v>
      </c>
      <c r="K30" s="54">
        <v>0</v>
      </c>
      <c r="L30" s="54">
        <v>0.99667774086378735</v>
      </c>
      <c r="M30" s="54">
        <v>3.9867109634551494</v>
      </c>
      <c r="N30" s="54">
        <v>0.33222591362126247</v>
      </c>
      <c r="O30" s="54">
        <v>1.9933554817275747</v>
      </c>
      <c r="P30" s="54">
        <v>0</v>
      </c>
      <c r="Q30" s="54">
        <v>5.6478405315614619</v>
      </c>
      <c r="R30" s="54">
        <v>0.66445182724252494</v>
      </c>
      <c r="S30" s="54">
        <v>23.920265780730897</v>
      </c>
      <c r="T30" s="54">
        <v>9.9667774086378742</v>
      </c>
      <c r="U30" s="54">
        <v>0</v>
      </c>
      <c r="V30" s="54">
        <v>0</v>
      </c>
      <c r="W30" s="54">
        <v>0</v>
      </c>
      <c r="X30" s="54">
        <v>0</v>
      </c>
      <c r="Y30" s="54">
        <v>0</v>
      </c>
      <c r="Z30" s="54">
        <v>8.3056478405315612</v>
      </c>
      <c r="AA30" s="54">
        <v>0.33222591362126247</v>
      </c>
      <c r="AB30" s="54">
        <v>1.3289036544850499</v>
      </c>
      <c r="AC30" s="54">
        <v>0</v>
      </c>
      <c r="AD30" s="54">
        <v>0.99667774086378735</v>
      </c>
      <c r="AE30" s="54">
        <v>0.99667774086378735</v>
      </c>
      <c r="AF30" s="54">
        <v>4.9833887043189371</v>
      </c>
      <c r="AG30" s="54">
        <v>0</v>
      </c>
      <c r="AH30" s="54">
        <v>0.33222591362126247</v>
      </c>
      <c r="AI30" s="54">
        <v>3.322259136212625</v>
      </c>
      <c r="AJ30" s="54">
        <v>0</v>
      </c>
      <c r="AK30" s="54">
        <v>0</v>
      </c>
      <c r="AL30" s="54">
        <v>1.9933554817275747</v>
      </c>
      <c r="AM30" s="54">
        <v>11.295681063122924</v>
      </c>
      <c r="AN30" s="54">
        <v>0.99667774086378735</v>
      </c>
      <c r="AO30" s="54">
        <v>0</v>
      </c>
      <c r="AP30" s="54">
        <v>7.6411960132890364</v>
      </c>
      <c r="AQ30" s="54">
        <v>0</v>
      </c>
      <c r="AR30" s="54">
        <v>0</v>
      </c>
      <c r="AS30" s="54">
        <v>2.9900332225913622</v>
      </c>
      <c r="AT30" s="54">
        <v>0</v>
      </c>
      <c r="AU30" s="54">
        <v>0</v>
      </c>
      <c r="AV30" s="54">
        <v>0.33222591362126247</v>
      </c>
      <c r="AW30" s="54">
        <v>0</v>
      </c>
      <c r="AX30" s="54">
        <v>0</v>
      </c>
      <c r="AY30" s="55" t="s">
        <v>112</v>
      </c>
    </row>
    <row r="31" spans="1:51"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</row>
    <row r="32" spans="1:51"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</row>
    <row r="33" spans="4:50">
      <c r="E33" s="46" t="s">
        <v>112</v>
      </c>
      <c r="F33" s="68">
        <f>AVERAGE(F13,F16,F17,F20,F28,F29,F30)</f>
        <v>0</v>
      </c>
      <c r="G33" s="68">
        <f>AVERAGE(G13,G16,G17,G20,G28,G29,G30)</f>
        <v>4.793863854266539E-2</v>
      </c>
      <c r="H33" s="68">
        <f>AVERAGE(H13,H16,H17,H20,H28,H29,H30)</f>
        <v>7.9557240383120416</v>
      </c>
      <c r="I33" s="68">
        <f t="shared" ref="I33:AX33" si="0">AVERAGE(I13,I16,I17,I20,I28,I29,I30)</f>
        <v>0.57117201963569864</v>
      </c>
      <c r="J33" s="68">
        <f t="shared" si="0"/>
        <v>4.793863854266539E-2</v>
      </c>
      <c r="K33" s="68">
        <f t="shared" si="0"/>
        <v>0.32786885245901637</v>
      </c>
      <c r="L33" s="68">
        <f t="shared" si="0"/>
        <v>1.913577998477376</v>
      </c>
      <c r="M33" s="68">
        <f t="shared" si="0"/>
        <v>5.0527967615693381</v>
      </c>
      <c r="N33" s="68">
        <f t="shared" si="0"/>
        <v>9.507989242208513E-2</v>
      </c>
      <c r="O33" s="68">
        <f t="shared" si="0"/>
        <v>0.7144566476149653</v>
      </c>
      <c r="P33" s="68">
        <f t="shared" si="0"/>
        <v>4.7619047619047623E-2</v>
      </c>
      <c r="Q33" s="68">
        <f t="shared" si="0"/>
        <v>6.0544544842274748</v>
      </c>
      <c r="R33" s="68">
        <f t="shared" si="0"/>
        <v>0.71572650299431062</v>
      </c>
      <c r="S33" s="68">
        <f t="shared" si="0"/>
        <v>17.497068772935524</v>
      </c>
      <c r="T33" s="68">
        <f t="shared" si="0"/>
        <v>4.5208764842805076</v>
      </c>
      <c r="U33" s="68">
        <f t="shared" si="0"/>
        <v>0</v>
      </c>
      <c r="V33" s="68">
        <f t="shared" si="0"/>
        <v>0</v>
      </c>
      <c r="W33" s="68">
        <f t="shared" si="0"/>
        <v>4.8100048100048094E-2</v>
      </c>
      <c r="X33" s="68">
        <f t="shared" si="0"/>
        <v>0.14430014430014432</v>
      </c>
      <c r="Y33" s="68">
        <f t="shared" si="0"/>
        <v>4.793863854266539E-2</v>
      </c>
      <c r="Z33" s="68">
        <f t="shared" si="0"/>
        <v>10.366932923078391</v>
      </c>
      <c r="AA33" s="68">
        <f t="shared" si="0"/>
        <v>9.4921689606074985E-2</v>
      </c>
      <c r="AB33" s="68">
        <f t="shared" si="0"/>
        <v>1.901948910583142</v>
      </c>
      <c r="AC33" s="68">
        <f t="shared" si="0"/>
        <v>0</v>
      </c>
      <c r="AD33" s="68">
        <f t="shared" si="0"/>
        <v>0.19000158202816012</v>
      </c>
      <c r="AE33" s="68">
        <f t="shared" si="0"/>
        <v>6.261299009384083</v>
      </c>
      <c r="AF33" s="68">
        <f t="shared" si="0"/>
        <v>6.4389524559664988</v>
      </c>
      <c r="AG33" s="68">
        <f t="shared" si="0"/>
        <v>0.37814834251042378</v>
      </c>
      <c r="AH33" s="68">
        <f t="shared" si="0"/>
        <v>0.42639301272996122</v>
      </c>
      <c r="AI33" s="68">
        <f t="shared" si="0"/>
        <v>2.4286944974679328</v>
      </c>
      <c r="AJ33" s="68">
        <f t="shared" si="0"/>
        <v>4.793863854266539E-2</v>
      </c>
      <c r="AK33" s="68">
        <f t="shared" si="0"/>
        <v>0</v>
      </c>
      <c r="AL33" s="68">
        <f t="shared" si="0"/>
        <v>0.71224584366570098</v>
      </c>
      <c r="AM33" s="68">
        <f t="shared" si="0"/>
        <v>9.901362588727066</v>
      </c>
      <c r="AN33" s="68">
        <f t="shared" si="0"/>
        <v>1.2411931457358889</v>
      </c>
      <c r="AO33" s="68">
        <f t="shared" si="0"/>
        <v>0.23623431820153135</v>
      </c>
      <c r="AP33" s="68">
        <f t="shared" si="0"/>
        <v>8.9588044209960511</v>
      </c>
      <c r="AQ33" s="68">
        <f t="shared" si="0"/>
        <v>0.14381591562799614</v>
      </c>
      <c r="AR33" s="68">
        <f t="shared" si="0"/>
        <v>9.4777046036810586E-2</v>
      </c>
      <c r="AS33" s="68">
        <f t="shared" si="0"/>
        <v>1.1853137379067924</v>
      </c>
      <c r="AT33" s="68">
        <f t="shared" si="0"/>
        <v>0.19079898814118085</v>
      </c>
      <c r="AU33" s="68">
        <f t="shared" si="0"/>
        <v>0</v>
      </c>
      <c r="AV33" s="68">
        <f t="shared" si="0"/>
        <v>1.8513391406615105</v>
      </c>
      <c r="AW33" s="68">
        <f t="shared" si="0"/>
        <v>9.5716947190539248E-2</v>
      </c>
      <c r="AX33" s="68">
        <f t="shared" si="0"/>
        <v>1.0505292346360309</v>
      </c>
    </row>
    <row r="34" spans="4:50">
      <c r="D34" t="s">
        <v>121</v>
      </c>
      <c r="E34" s="47">
        <v>2</v>
      </c>
      <c r="F34" s="68">
        <f>AVERAGE(F14,F15,F18,F19,F21,F22,F23)</f>
        <v>9.3984962406015032E-2</v>
      </c>
      <c r="G34" s="68">
        <f t="shared" ref="G34:AX34" si="1">AVERAGE(G14,G15,G18,G19,G21,G22,G23)</f>
        <v>0</v>
      </c>
      <c r="H34" s="68">
        <f t="shared" si="1"/>
        <v>9.0549874049892178</v>
      </c>
      <c r="I34" s="68">
        <f t="shared" si="1"/>
        <v>0.28415738329144008</v>
      </c>
      <c r="J34" s="68">
        <f t="shared" si="1"/>
        <v>0</v>
      </c>
      <c r="K34" s="68">
        <f t="shared" si="1"/>
        <v>0.14144271570014144</v>
      </c>
      <c r="L34" s="68">
        <f t="shared" si="1"/>
        <v>1.9444534999047727</v>
      </c>
      <c r="M34" s="68">
        <f t="shared" si="1"/>
        <v>4.3010339762204071</v>
      </c>
      <c r="N34" s="68">
        <f t="shared" si="1"/>
        <v>0.4187083716895878</v>
      </c>
      <c r="O34" s="68">
        <f t="shared" si="1"/>
        <v>0.52238340010278772</v>
      </c>
      <c r="P34" s="68">
        <f t="shared" si="1"/>
        <v>0</v>
      </c>
      <c r="Q34" s="68">
        <f t="shared" si="1"/>
        <v>5.0576402346518119</v>
      </c>
      <c r="R34" s="68">
        <f t="shared" si="1"/>
        <v>0</v>
      </c>
      <c r="S34" s="68">
        <f t="shared" si="1"/>
        <v>20.791335231050606</v>
      </c>
      <c r="T34" s="68">
        <f t="shared" si="1"/>
        <v>3.6715823752038053</v>
      </c>
      <c r="U34" s="68">
        <f t="shared" si="1"/>
        <v>0</v>
      </c>
      <c r="V34" s="68">
        <f t="shared" si="1"/>
        <v>4.5065344749887333E-2</v>
      </c>
      <c r="W34" s="68">
        <f t="shared" si="1"/>
        <v>0</v>
      </c>
      <c r="X34" s="68">
        <f t="shared" si="1"/>
        <v>0.61213618177255413</v>
      </c>
      <c r="Y34" s="68">
        <f t="shared" si="1"/>
        <v>0.14144271570014144</v>
      </c>
      <c r="Z34" s="68">
        <f t="shared" si="1"/>
        <v>0.28056247471674794</v>
      </c>
      <c r="AA34" s="68">
        <f t="shared" si="1"/>
        <v>0</v>
      </c>
      <c r="AB34" s="68">
        <f t="shared" si="1"/>
        <v>2.2779493416753751</v>
      </c>
      <c r="AC34" s="68">
        <f t="shared" si="1"/>
        <v>4.730368968779565E-2</v>
      </c>
      <c r="AD34" s="68">
        <f t="shared" si="1"/>
        <v>0.6663756589888411</v>
      </c>
      <c r="AE34" s="68">
        <f t="shared" si="1"/>
        <v>5.0764403660273461</v>
      </c>
      <c r="AF34" s="68">
        <f t="shared" si="1"/>
        <v>12.561442461551252</v>
      </c>
      <c r="AG34" s="68">
        <f t="shared" si="1"/>
        <v>0</v>
      </c>
      <c r="AH34" s="68">
        <f t="shared" si="1"/>
        <v>0</v>
      </c>
      <c r="AI34" s="68">
        <f t="shared" si="1"/>
        <v>2.4192132792288104</v>
      </c>
      <c r="AJ34" s="68">
        <f t="shared" si="1"/>
        <v>0</v>
      </c>
      <c r="AK34" s="68">
        <f t="shared" si="1"/>
        <v>4.7147571900047147E-2</v>
      </c>
      <c r="AL34" s="68">
        <f t="shared" si="1"/>
        <v>0.51081310072619135</v>
      </c>
      <c r="AM34" s="68">
        <f t="shared" si="1"/>
        <v>13.161119095990054</v>
      </c>
      <c r="AN34" s="68">
        <f t="shared" si="1"/>
        <v>0.98712600410903661</v>
      </c>
      <c r="AO34" s="68">
        <f t="shared" si="1"/>
        <v>9.2581495685522527E-2</v>
      </c>
      <c r="AP34" s="68">
        <f t="shared" si="1"/>
        <v>11.122265487613728</v>
      </c>
      <c r="AQ34" s="68">
        <f t="shared" si="1"/>
        <v>0.13519603424966201</v>
      </c>
      <c r="AR34" s="68">
        <f t="shared" si="1"/>
        <v>0.36260498514925849</v>
      </c>
      <c r="AS34" s="68">
        <f t="shared" si="1"/>
        <v>0.51890791481074217</v>
      </c>
      <c r="AT34" s="68">
        <f t="shared" si="1"/>
        <v>0.23172952298766461</v>
      </c>
      <c r="AU34" s="68">
        <f t="shared" si="1"/>
        <v>0</v>
      </c>
      <c r="AV34" s="68">
        <f t="shared" si="1"/>
        <v>0.69529285283428688</v>
      </c>
      <c r="AW34" s="68">
        <f t="shared" si="1"/>
        <v>4.4642857142857144E-2</v>
      </c>
      <c r="AX34" s="68">
        <f t="shared" si="1"/>
        <v>1.6809320074916023</v>
      </c>
    </row>
    <row r="35" spans="4:50">
      <c r="E35" s="47" t="s">
        <v>111</v>
      </c>
      <c r="F35" s="68">
        <f>AVERAGE(F24,F25,F26,F27)</f>
        <v>0</v>
      </c>
      <c r="G35" s="68">
        <f t="shared" ref="G35:AX35" si="2">AVERAGE(G24,G25,G26,G27)</f>
        <v>0</v>
      </c>
      <c r="H35" s="68">
        <f t="shared" si="2"/>
        <v>5.8095074974881085</v>
      </c>
      <c r="I35" s="68">
        <f t="shared" si="2"/>
        <v>7.8369905956112845E-2</v>
      </c>
      <c r="J35" s="68">
        <f t="shared" si="2"/>
        <v>0</v>
      </c>
      <c r="K35" s="68">
        <f t="shared" si="2"/>
        <v>0</v>
      </c>
      <c r="L35" s="68">
        <f t="shared" si="2"/>
        <v>2.0303576684778686</v>
      </c>
      <c r="M35" s="68">
        <f t="shared" si="2"/>
        <v>6.1206588319468214</v>
      </c>
      <c r="N35" s="68">
        <f t="shared" si="2"/>
        <v>0.31771307249014258</v>
      </c>
      <c r="O35" s="68">
        <f t="shared" si="2"/>
        <v>0.82224549087216026</v>
      </c>
      <c r="P35" s="68">
        <f t="shared" si="2"/>
        <v>7.2254335260115599E-2</v>
      </c>
      <c r="Q35" s="68">
        <f t="shared" si="2"/>
        <v>7.0112902333479754</v>
      </c>
      <c r="R35" s="68">
        <f t="shared" si="2"/>
        <v>0.31821858254979274</v>
      </c>
      <c r="S35" s="68">
        <f t="shared" si="2"/>
        <v>17.18876889613265</v>
      </c>
      <c r="T35" s="68">
        <f t="shared" si="2"/>
        <v>17.430452154625634</v>
      </c>
      <c r="U35" s="68">
        <f t="shared" si="2"/>
        <v>0</v>
      </c>
      <c r="V35" s="68">
        <f t="shared" si="2"/>
        <v>0</v>
      </c>
      <c r="W35" s="68">
        <f t="shared" si="2"/>
        <v>0</v>
      </c>
      <c r="X35" s="68">
        <f t="shared" si="2"/>
        <v>0</v>
      </c>
      <c r="Y35" s="68">
        <f t="shared" si="2"/>
        <v>0</v>
      </c>
      <c r="Z35" s="68">
        <f t="shared" si="2"/>
        <v>0.82425168440042718</v>
      </c>
      <c r="AA35" s="68">
        <f t="shared" si="2"/>
        <v>2.754900024047978</v>
      </c>
      <c r="AB35" s="68">
        <f t="shared" si="2"/>
        <v>1.8153481011959638</v>
      </c>
      <c r="AC35" s="68">
        <f t="shared" si="2"/>
        <v>0.38797706093232509</v>
      </c>
      <c r="AD35" s="68">
        <f t="shared" si="2"/>
        <v>0.93006939336742844</v>
      </c>
      <c r="AE35" s="68">
        <f t="shared" si="2"/>
        <v>5.095860020911025</v>
      </c>
      <c r="AF35" s="68">
        <f t="shared" si="2"/>
        <v>4.039976948660672</v>
      </c>
      <c r="AG35" s="68">
        <f t="shared" si="2"/>
        <v>0</v>
      </c>
      <c r="AH35" s="68">
        <f t="shared" si="2"/>
        <v>0</v>
      </c>
      <c r="AI35" s="68">
        <f t="shared" si="2"/>
        <v>2.1758615124070664</v>
      </c>
      <c r="AJ35" s="68">
        <f t="shared" si="2"/>
        <v>0</v>
      </c>
      <c r="AK35" s="68">
        <f t="shared" si="2"/>
        <v>0</v>
      </c>
      <c r="AL35" s="68">
        <f t="shared" si="2"/>
        <v>0.77208165301641107</v>
      </c>
      <c r="AM35" s="68">
        <f t="shared" si="2"/>
        <v>8.0737428021058584</v>
      </c>
      <c r="AN35" s="68">
        <f t="shared" si="2"/>
        <v>0.98148115966196925</v>
      </c>
      <c r="AO35" s="68">
        <f t="shared" si="2"/>
        <v>0</v>
      </c>
      <c r="AP35" s="68">
        <f t="shared" si="2"/>
        <v>8.6301720380978288</v>
      </c>
      <c r="AQ35" s="68">
        <f t="shared" si="2"/>
        <v>7.9617834394904469E-2</v>
      </c>
      <c r="AR35" s="68">
        <f t="shared" si="2"/>
        <v>0.31347962382445138</v>
      </c>
      <c r="AS35" s="68">
        <f t="shared" si="2"/>
        <v>4.4696463380834608</v>
      </c>
      <c r="AT35" s="68">
        <f t="shared" si="2"/>
        <v>0</v>
      </c>
      <c r="AU35" s="68">
        <f t="shared" si="2"/>
        <v>0.23885350318471338</v>
      </c>
      <c r="AV35" s="68">
        <f t="shared" si="2"/>
        <v>0.53498158833013953</v>
      </c>
      <c r="AW35" s="68">
        <f t="shared" si="2"/>
        <v>0</v>
      </c>
      <c r="AX35" s="68">
        <f t="shared" si="2"/>
        <v>0.68186204422999319</v>
      </c>
    </row>
    <row r="39" spans="4:50">
      <c r="E39" s="46" t="s">
        <v>112</v>
      </c>
      <c r="F39" s="47">
        <f>STDEV(F13,F16,F17,F20,F28,F29,F30)</f>
        <v>0</v>
      </c>
      <c r="G39" s="42">
        <f t="shared" ref="G39:AX39" si="3">STDEV(G13,G16,G17,G20,G28,G29,G30)</f>
        <v>0.12683371577490848</v>
      </c>
      <c r="H39" s="42">
        <f t="shared" si="3"/>
        <v>2.0589768829057409</v>
      </c>
      <c r="I39" s="42">
        <f t="shared" si="3"/>
        <v>0.46010846218839518</v>
      </c>
      <c r="J39" s="42">
        <f t="shared" si="3"/>
        <v>0.12683371577490848</v>
      </c>
      <c r="K39" s="42">
        <f t="shared" si="3"/>
        <v>0.86745944625068538</v>
      </c>
      <c r="L39" s="42">
        <f t="shared" si="3"/>
        <v>1.5518651395600798</v>
      </c>
      <c r="M39" s="42">
        <f t="shared" si="3"/>
        <v>1.5157555190961924</v>
      </c>
      <c r="N39" s="42">
        <f t="shared" si="3"/>
        <v>0.16238014410205595</v>
      </c>
      <c r="O39" s="42">
        <f t="shared" si="3"/>
        <v>0.7039298402182147</v>
      </c>
      <c r="P39" s="42">
        <f t="shared" si="3"/>
        <v>0.12598815766974242</v>
      </c>
      <c r="Q39" s="42">
        <f t="shared" si="3"/>
        <v>2.1804095772817544</v>
      </c>
      <c r="R39" s="42">
        <f t="shared" si="3"/>
        <v>0.80649896434450852</v>
      </c>
      <c r="S39" s="42">
        <f t="shared" si="3"/>
        <v>4.0004682447268145</v>
      </c>
      <c r="T39" s="42">
        <f t="shared" si="3"/>
        <v>3.9814449857569598</v>
      </c>
      <c r="U39" s="42">
        <f t="shared" si="3"/>
        <v>0</v>
      </c>
      <c r="V39" s="42">
        <f t="shared" si="3"/>
        <v>0</v>
      </c>
      <c r="W39" s="42">
        <f t="shared" si="3"/>
        <v>0.12726076532297212</v>
      </c>
      <c r="X39" s="42">
        <f t="shared" si="3"/>
        <v>0.38178229596891639</v>
      </c>
      <c r="Y39" s="42">
        <f t="shared" si="3"/>
        <v>0.12683371577490848</v>
      </c>
      <c r="Z39" s="42">
        <f t="shared" si="3"/>
        <v>3.6206715167392689</v>
      </c>
      <c r="AA39" s="42">
        <f t="shared" si="3"/>
        <v>0.16210964666919156</v>
      </c>
      <c r="AB39" s="42">
        <f t="shared" si="3"/>
        <v>1.0380238997485887</v>
      </c>
      <c r="AC39" s="42">
        <f t="shared" si="3"/>
        <v>0</v>
      </c>
      <c r="AD39" s="42">
        <f t="shared" si="3"/>
        <v>0.37677876400526883</v>
      </c>
      <c r="AE39" s="42">
        <f t="shared" si="3"/>
        <v>5.8757745937049828</v>
      </c>
      <c r="AF39" s="42">
        <f t="shared" si="3"/>
        <v>3.1342406364273603</v>
      </c>
      <c r="AG39" s="42">
        <f t="shared" si="3"/>
        <v>0.51814754989718725</v>
      </c>
      <c r="AH39" s="42">
        <f t="shared" si="3"/>
        <v>0.36667537130505479</v>
      </c>
      <c r="AI39" s="42">
        <f t="shared" si="3"/>
        <v>0.98208594349805711</v>
      </c>
      <c r="AJ39" s="42">
        <f t="shared" si="3"/>
        <v>0.12683371577490848</v>
      </c>
      <c r="AK39" s="42">
        <f t="shared" si="3"/>
        <v>0</v>
      </c>
      <c r="AL39" s="42">
        <f t="shared" si="3"/>
        <v>0.80073591895500829</v>
      </c>
      <c r="AM39" s="42">
        <f t="shared" si="3"/>
        <v>3.4941843042231895</v>
      </c>
      <c r="AN39" s="42">
        <f t="shared" si="3"/>
        <v>0.90656131665040884</v>
      </c>
      <c r="AO39" s="42">
        <f t="shared" si="3"/>
        <v>0.36544801634144108</v>
      </c>
      <c r="AP39" s="42">
        <f t="shared" si="3"/>
        <v>3.8572002216966581</v>
      </c>
      <c r="AQ39" s="42">
        <f t="shared" si="3"/>
        <v>0.38050114732472534</v>
      </c>
      <c r="AR39" s="42">
        <f t="shared" si="3"/>
        <v>0.16187788886762666</v>
      </c>
      <c r="AS39" s="42">
        <f t="shared" si="3"/>
        <v>1.0982383136613836</v>
      </c>
      <c r="AT39" s="42">
        <f t="shared" si="3"/>
        <v>0.26247407545957685</v>
      </c>
      <c r="AU39" s="42">
        <f t="shared" si="3"/>
        <v>0</v>
      </c>
      <c r="AV39" s="42">
        <f t="shared" si="3"/>
        <v>1.7239587891302059</v>
      </c>
      <c r="AW39" s="42">
        <f t="shared" si="3"/>
        <v>0.16346812861119642</v>
      </c>
      <c r="AX39" s="42">
        <f t="shared" si="3"/>
        <v>0.85471870507763059</v>
      </c>
    </row>
    <row r="40" spans="4:50">
      <c r="D40" t="s">
        <v>122</v>
      </c>
      <c r="E40" s="47">
        <v>2</v>
      </c>
      <c r="F40" s="47">
        <f>STDEV(F14,F15,F18,F19,F21,F22,F23)</f>
        <v>0.24866083750607051</v>
      </c>
      <c r="G40" s="47">
        <f t="shared" ref="G40:AW40" si="4">STDEV(G14,G15,G18,G19,G21,G22,G23)</f>
        <v>0</v>
      </c>
      <c r="H40" s="47">
        <f t="shared" si="4"/>
        <v>3.2288993596756512</v>
      </c>
      <c r="I40" s="47">
        <f t="shared" si="4"/>
        <v>0.35443025860399863</v>
      </c>
      <c r="J40" s="47">
        <f t="shared" si="4"/>
        <v>0</v>
      </c>
      <c r="K40" s="47">
        <f t="shared" si="4"/>
        <v>0.37422225050418539</v>
      </c>
      <c r="L40" s="47">
        <f t="shared" si="4"/>
        <v>1.0035213489089869</v>
      </c>
      <c r="M40" s="47">
        <f t="shared" si="4"/>
        <v>1.4182743136641938</v>
      </c>
      <c r="N40" s="47">
        <f t="shared" si="4"/>
        <v>0.40339887117595813</v>
      </c>
      <c r="O40" s="47">
        <f t="shared" si="4"/>
        <v>0.74679367329767099</v>
      </c>
      <c r="P40" s="47">
        <f t="shared" si="4"/>
        <v>0</v>
      </c>
      <c r="Q40" s="47">
        <f t="shared" si="4"/>
        <v>1.3370812384453115</v>
      </c>
      <c r="R40" s="47">
        <f t="shared" si="4"/>
        <v>0</v>
      </c>
      <c r="S40" s="47">
        <f t="shared" si="4"/>
        <v>4.1354758482242548</v>
      </c>
      <c r="T40" s="47">
        <f t="shared" si="4"/>
        <v>4.5174284773258115</v>
      </c>
      <c r="U40" s="47">
        <f t="shared" si="4"/>
        <v>0</v>
      </c>
      <c r="V40" s="47">
        <f t="shared" si="4"/>
        <v>0.11923169495559217</v>
      </c>
      <c r="W40" s="47">
        <f t="shared" si="4"/>
        <v>0</v>
      </c>
      <c r="X40" s="47">
        <f t="shared" si="4"/>
        <v>0.84394358985071083</v>
      </c>
      <c r="Y40" s="47">
        <f t="shared" si="4"/>
        <v>0.37422225050418539</v>
      </c>
      <c r="Z40" s="47">
        <f t="shared" si="4"/>
        <v>0.40072014423102653</v>
      </c>
      <c r="AA40" s="47">
        <f t="shared" si="4"/>
        <v>0</v>
      </c>
      <c r="AB40" s="47">
        <f t="shared" si="4"/>
        <v>1.1999310082857704</v>
      </c>
      <c r="AC40" s="47">
        <f t="shared" si="4"/>
        <v>0.12515379900967791</v>
      </c>
      <c r="AD40" s="47">
        <f t="shared" si="4"/>
        <v>0.94288275553928869</v>
      </c>
      <c r="AE40" s="47">
        <f t="shared" si="4"/>
        <v>3.1203958968073708</v>
      </c>
      <c r="AF40" s="47">
        <f t="shared" si="4"/>
        <v>5.4471865895231435</v>
      </c>
      <c r="AG40" s="47">
        <f t="shared" si="4"/>
        <v>0</v>
      </c>
      <c r="AH40" s="47">
        <f t="shared" si="4"/>
        <v>0</v>
      </c>
      <c r="AI40" s="47">
        <f t="shared" si="4"/>
        <v>1.1444924276394093</v>
      </c>
      <c r="AJ40" s="47">
        <f t="shared" si="4"/>
        <v>0</v>
      </c>
      <c r="AK40" s="47">
        <f t="shared" si="4"/>
        <v>0.1247407501680618</v>
      </c>
      <c r="AL40" s="47">
        <f t="shared" si="4"/>
        <v>0.48162904936866757</v>
      </c>
      <c r="AM40" s="47">
        <f t="shared" si="4"/>
        <v>6.2642762952670763</v>
      </c>
      <c r="AN40" s="47">
        <f t="shared" si="4"/>
        <v>0.74612730132053284</v>
      </c>
      <c r="AO40" s="47">
        <f t="shared" si="4"/>
        <v>0.15825320259914324</v>
      </c>
      <c r="AP40" s="47">
        <f t="shared" si="4"/>
        <v>9.848101322891468</v>
      </c>
      <c r="AQ40" s="47">
        <f t="shared" si="4"/>
        <v>0.35769508486677654</v>
      </c>
      <c r="AR40" s="47">
        <f t="shared" si="4"/>
        <v>0.82307358476243164</v>
      </c>
      <c r="AS40" s="47">
        <f t="shared" si="4"/>
        <v>0.32535311467585704</v>
      </c>
      <c r="AT40" s="47">
        <f t="shared" si="4"/>
        <v>0.30754266978814698</v>
      </c>
      <c r="AU40" s="47">
        <f t="shared" si="4"/>
        <v>0</v>
      </c>
      <c r="AV40" s="47">
        <f t="shared" si="4"/>
        <v>0.71578651185479825</v>
      </c>
      <c r="AW40" s="47">
        <f t="shared" si="4"/>
        <v>0.11811389781538351</v>
      </c>
      <c r="AX40" s="47">
        <f>STDEV(AX14,AX15,AX18,AX19,AX21,AX22,AX23)</f>
        <v>1.0325392332297467</v>
      </c>
    </row>
    <row r="41" spans="4:50">
      <c r="E41" s="47" t="s">
        <v>111</v>
      </c>
      <c r="F41" s="47">
        <f>STDEV(F24,F25,F26,F27)</f>
        <v>0</v>
      </c>
      <c r="G41" s="47">
        <f t="shared" ref="G41:AX41" si="5">STDEV(G24,G25,G26,G27)</f>
        <v>0</v>
      </c>
      <c r="H41" s="47">
        <f t="shared" si="5"/>
        <v>1.9980235748855071</v>
      </c>
      <c r="I41" s="47">
        <f t="shared" si="5"/>
        <v>0.15673981191222569</v>
      </c>
      <c r="J41" s="47">
        <f t="shared" si="5"/>
        <v>0</v>
      </c>
      <c r="K41" s="47">
        <f t="shared" si="5"/>
        <v>0</v>
      </c>
      <c r="L41" s="47">
        <f t="shared" si="5"/>
        <v>0.70846145873550537</v>
      </c>
      <c r="M41" s="47">
        <f t="shared" si="5"/>
        <v>2.5102129644483284</v>
      </c>
      <c r="N41" s="47">
        <f t="shared" si="5"/>
        <v>0.4489569710611826</v>
      </c>
      <c r="O41" s="47">
        <f t="shared" si="5"/>
        <v>0.89330258249106542</v>
      </c>
      <c r="P41" s="47">
        <f t="shared" si="5"/>
        <v>0.1445086705202312</v>
      </c>
      <c r="Q41" s="47">
        <f t="shared" si="5"/>
        <v>1.7932465663480344</v>
      </c>
      <c r="R41" s="47">
        <f t="shared" si="5"/>
        <v>0.45038676852225817</v>
      </c>
      <c r="S41" s="47">
        <f t="shared" si="5"/>
        <v>1.7225233582077752</v>
      </c>
      <c r="T41" s="47">
        <f t="shared" si="5"/>
        <v>2.6551494586484696</v>
      </c>
      <c r="U41" s="47">
        <f t="shared" si="5"/>
        <v>0</v>
      </c>
      <c r="V41" s="47">
        <f t="shared" si="5"/>
        <v>0</v>
      </c>
      <c r="W41" s="47">
        <f t="shared" si="5"/>
        <v>0</v>
      </c>
      <c r="X41" s="47">
        <f t="shared" si="5"/>
        <v>0</v>
      </c>
      <c r="Y41" s="47">
        <f t="shared" si="5"/>
        <v>0</v>
      </c>
      <c r="Z41" s="47">
        <f t="shared" si="5"/>
        <v>0.99970673641341745</v>
      </c>
      <c r="AA41" s="47">
        <f t="shared" si="5"/>
        <v>1.6039195797592916</v>
      </c>
      <c r="AB41" s="47">
        <f t="shared" si="5"/>
        <v>1.4896116961216723</v>
      </c>
      <c r="AC41" s="47">
        <f t="shared" si="5"/>
        <v>0.15990535577604775</v>
      </c>
      <c r="AD41" s="47">
        <f t="shared" si="5"/>
        <v>0.26742859938683239</v>
      </c>
      <c r="AE41" s="47">
        <f t="shared" si="5"/>
        <v>2.247249050340097</v>
      </c>
      <c r="AF41" s="47">
        <f t="shared" si="5"/>
        <v>2.1951993280500686</v>
      </c>
      <c r="AG41" s="47">
        <f t="shared" si="5"/>
        <v>0</v>
      </c>
      <c r="AH41" s="47">
        <f t="shared" si="5"/>
        <v>0</v>
      </c>
      <c r="AI41" s="47">
        <f t="shared" si="5"/>
        <v>0.50363335506050388</v>
      </c>
      <c r="AJ41" s="47">
        <f t="shared" si="5"/>
        <v>0</v>
      </c>
      <c r="AK41" s="47">
        <f t="shared" si="5"/>
        <v>0</v>
      </c>
      <c r="AL41" s="47">
        <f t="shared" si="5"/>
        <v>0.30846598075509235</v>
      </c>
      <c r="AM41" s="47">
        <f t="shared" si="5"/>
        <v>1.361716644791628</v>
      </c>
      <c r="AN41" s="47">
        <f t="shared" si="5"/>
        <v>0.74179826661238302</v>
      </c>
      <c r="AO41" s="47">
        <f t="shared" si="5"/>
        <v>0</v>
      </c>
      <c r="AP41" s="47">
        <f t="shared" si="5"/>
        <v>2.2746511123832152</v>
      </c>
      <c r="AQ41" s="47">
        <f t="shared" si="5"/>
        <v>0.15923566878980894</v>
      </c>
      <c r="AR41" s="47">
        <f t="shared" si="5"/>
        <v>0.62695924764890276</v>
      </c>
      <c r="AS41" s="47">
        <f t="shared" si="5"/>
        <v>2.6474062566711702</v>
      </c>
      <c r="AT41" s="47">
        <f t="shared" si="5"/>
        <v>0</v>
      </c>
      <c r="AU41" s="47">
        <f t="shared" si="5"/>
        <v>0.47770700636942676</v>
      </c>
      <c r="AV41" s="47">
        <f t="shared" si="5"/>
        <v>0.45480948402955806</v>
      </c>
      <c r="AW41" s="47">
        <f t="shared" si="5"/>
        <v>0</v>
      </c>
      <c r="AX41" s="47">
        <f t="shared" si="5"/>
        <v>0.61909763132037066</v>
      </c>
    </row>
  </sheetData>
  <mergeCells count="51">
    <mergeCell ref="AW2:AW12"/>
    <mergeCell ref="AX2:AX12"/>
    <mergeCell ref="AY2:AY12"/>
    <mergeCell ref="AQ2:AQ12"/>
    <mergeCell ref="AR2:AR12"/>
    <mergeCell ref="AS2:AS12"/>
    <mergeCell ref="AT2:AT12"/>
    <mergeCell ref="AU2:AU12"/>
    <mergeCell ref="AV2:AV12"/>
    <mergeCell ref="AP2:AP12"/>
    <mergeCell ref="AE2:AE12"/>
    <mergeCell ref="AF2:AF12"/>
    <mergeCell ref="AG2:AG12"/>
    <mergeCell ref="AH2:AH12"/>
    <mergeCell ref="AI2:AI12"/>
    <mergeCell ref="AJ2:AJ12"/>
    <mergeCell ref="AK2:AK12"/>
    <mergeCell ref="AL2:AL12"/>
    <mergeCell ref="AM2:AM12"/>
    <mergeCell ref="AN2:AN12"/>
    <mergeCell ref="AO2:AO12"/>
    <mergeCell ref="AD2:AD12"/>
    <mergeCell ref="S2:S12"/>
    <mergeCell ref="T2:T12"/>
    <mergeCell ref="U2:U12"/>
    <mergeCell ref="V2:V12"/>
    <mergeCell ref="W2:W12"/>
    <mergeCell ref="X2:X12"/>
    <mergeCell ref="Y2:Y12"/>
    <mergeCell ref="Z2:Z12"/>
    <mergeCell ref="AA2:AA12"/>
    <mergeCell ref="AB2:AB12"/>
    <mergeCell ref="AC2:AC12"/>
    <mergeCell ref="R2:R12"/>
    <mergeCell ref="G2:G12"/>
    <mergeCell ref="H2:H12"/>
    <mergeCell ref="I2:I12"/>
    <mergeCell ref="J2:J12"/>
    <mergeCell ref="K2:K12"/>
    <mergeCell ref="L2:L12"/>
    <mergeCell ref="M2:M12"/>
    <mergeCell ref="N2:N12"/>
    <mergeCell ref="O2:O12"/>
    <mergeCell ref="P2:P12"/>
    <mergeCell ref="Q2:Q12"/>
    <mergeCell ref="F2:F12"/>
    <mergeCell ref="A2:A12"/>
    <mergeCell ref="B2:B12"/>
    <mergeCell ref="C2:C12"/>
    <mergeCell ref="D2:D12"/>
    <mergeCell ref="E2:E1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65E04-41B5-43B9-A580-016FA9916C42}">
  <dimension ref="A3:O49"/>
  <sheetViews>
    <sheetView workbookViewId="0">
      <selection activeCell="Q19" sqref="Q19"/>
    </sheetView>
  </sheetViews>
  <sheetFormatPr defaultRowHeight="15"/>
  <cols>
    <col min="1" max="1" width="31.7109375" bestFit="1" customWidth="1"/>
    <col min="6" max="6" width="10" customWidth="1"/>
  </cols>
  <sheetData>
    <row r="3" spans="1:15">
      <c r="A3" s="20"/>
      <c r="B3" s="20"/>
      <c r="C3" s="20"/>
      <c r="D3" s="20"/>
      <c r="E3" s="23"/>
      <c r="F3" s="131" t="s">
        <v>121</v>
      </c>
      <c r="G3" s="132"/>
      <c r="H3" s="133"/>
      <c r="I3" s="23"/>
      <c r="J3" s="131" t="s">
        <v>122</v>
      </c>
      <c r="K3" s="132"/>
      <c r="L3" s="133"/>
      <c r="M3" s="22"/>
      <c r="N3" s="23"/>
      <c r="O3" s="23"/>
    </row>
    <row r="4" spans="1:15">
      <c r="A4" s="134" t="s">
        <v>113</v>
      </c>
      <c r="B4" s="135"/>
      <c r="C4" s="135"/>
      <c r="D4" s="136"/>
      <c r="E4" s="21"/>
      <c r="F4" s="35" t="s">
        <v>128</v>
      </c>
      <c r="G4" s="28" t="s">
        <v>129</v>
      </c>
      <c r="H4" s="32" t="s">
        <v>130</v>
      </c>
      <c r="I4" s="21"/>
      <c r="J4" s="35" t="s">
        <v>128</v>
      </c>
      <c r="K4" s="28" t="s">
        <v>129</v>
      </c>
      <c r="L4" s="32" t="s">
        <v>130</v>
      </c>
      <c r="M4" s="22"/>
      <c r="N4" s="24"/>
      <c r="O4" s="24"/>
    </row>
    <row r="5" spans="1:15">
      <c r="A5" s="69" t="s">
        <v>5</v>
      </c>
      <c r="B5" s="25"/>
      <c r="C5" s="25"/>
      <c r="D5" s="25"/>
      <c r="F5" s="36">
        <v>0</v>
      </c>
      <c r="G5" s="27">
        <v>0</v>
      </c>
      <c r="H5" s="31">
        <v>9.3984962406015032E-2</v>
      </c>
      <c r="J5" s="34">
        <v>0</v>
      </c>
      <c r="K5" s="27">
        <v>0</v>
      </c>
      <c r="L5" s="31">
        <v>0.24866083750607051</v>
      </c>
    </row>
    <row r="6" spans="1:15">
      <c r="A6" s="69" t="s">
        <v>6</v>
      </c>
      <c r="B6" s="25"/>
      <c r="C6" s="25"/>
      <c r="D6" s="25"/>
      <c r="F6" s="36">
        <v>0</v>
      </c>
      <c r="G6" s="27">
        <v>4.793863854266539E-2</v>
      </c>
      <c r="H6" s="31">
        <v>0</v>
      </c>
      <c r="J6" s="34">
        <v>0</v>
      </c>
      <c r="K6" s="27">
        <v>0.12683371577490848</v>
      </c>
      <c r="L6" s="31">
        <v>0</v>
      </c>
    </row>
    <row r="7" spans="1:15">
      <c r="A7" s="69" t="s">
        <v>7</v>
      </c>
      <c r="B7" s="25"/>
      <c r="C7" s="25"/>
      <c r="D7" s="25"/>
      <c r="F7" s="36">
        <v>5.8095074974881085</v>
      </c>
      <c r="G7" s="27">
        <v>7.9557240383120416</v>
      </c>
      <c r="H7" s="31">
        <v>9.0549874049892178</v>
      </c>
      <c r="J7" s="34">
        <v>1.9980235748855071</v>
      </c>
      <c r="K7" s="27">
        <v>2.0589768829057409</v>
      </c>
      <c r="L7" s="31">
        <v>3.2288993596756512</v>
      </c>
    </row>
    <row r="8" spans="1:15">
      <c r="A8" s="69" t="s">
        <v>8</v>
      </c>
      <c r="B8" s="25"/>
      <c r="C8" s="25"/>
      <c r="D8" s="25"/>
      <c r="F8" s="36">
        <v>7.8369905956112845E-2</v>
      </c>
      <c r="G8" s="27">
        <v>0.57117201963569864</v>
      </c>
      <c r="H8" s="31">
        <v>0.28415738329144008</v>
      </c>
      <c r="J8" s="34">
        <v>0.15673981191222569</v>
      </c>
      <c r="K8" s="27">
        <v>0.46010846218839518</v>
      </c>
      <c r="L8" s="31">
        <v>0.35443025860399863</v>
      </c>
    </row>
    <row r="9" spans="1:15">
      <c r="A9" s="69" t="s">
        <v>67</v>
      </c>
      <c r="B9" s="25"/>
      <c r="C9" s="25"/>
      <c r="D9" s="25"/>
      <c r="F9" s="36">
        <v>0</v>
      </c>
      <c r="G9" s="27">
        <v>4.793863854266539E-2</v>
      </c>
      <c r="H9" s="31">
        <v>0</v>
      </c>
      <c r="J9" s="34">
        <v>0</v>
      </c>
      <c r="K9" s="27">
        <v>0.12683371577490848</v>
      </c>
      <c r="L9" s="31">
        <v>0</v>
      </c>
    </row>
    <row r="10" spans="1:15">
      <c r="A10" s="69" t="s">
        <v>9</v>
      </c>
      <c r="B10" s="25"/>
      <c r="C10" s="25"/>
      <c r="D10" s="25"/>
      <c r="F10" s="36">
        <v>0</v>
      </c>
      <c r="G10" s="27">
        <v>0.32786885245901637</v>
      </c>
      <c r="H10" s="31">
        <v>0.14144271570014144</v>
      </c>
      <c r="J10" s="34">
        <v>0</v>
      </c>
      <c r="K10" s="27">
        <v>0.86745944625068538</v>
      </c>
      <c r="L10" s="31">
        <v>0.37422225050418539</v>
      </c>
    </row>
    <row r="11" spans="1:15">
      <c r="A11" s="69" t="s">
        <v>10</v>
      </c>
      <c r="B11" s="25"/>
      <c r="C11" s="25"/>
      <c r="D11" s="25"/>
      <c r="F11" s="36">
        <v>2.0303576684778686</v>
      </c>
      <c r="G11" s="27">
        <v>1.913577998477376</v>
      </c>
      <c r="H11" s="31">
        <v>1.9444534999047727</v>
      </c>
      <c r="J11" s="34">
        <v>0.70846145873550537</v>
      </c>
      <c r="K11" s="27">
        <v>1.5518651395600798</v>
      </c>
      <c r="L11" s="31">
        <v>1.0035213489089869</v>
      </c>
    </row>
    <row r="12" spans="1:15">
      <c r="A12" s="69" t="s">
        <v>11</v>
      </c>
      <c r="B12" s="25"/>
      <c r="C12" s="25"/>
      <c r="D12" s="25"/>
      <c r="F12" s="36">
        <v>6.1206588319468214</v>
      </c>
      <c r="G12" s="27">
        <v>5.0527967615693381</v>
      </c>
      <c r="H12" s="31">
        <v>4.3010339762204071</v>
      </c>
      <c r="J12" s="34">
        <v>2.5102129644483284</v>
      </c>
      <c r="K12" s="27">
        <v>1.5157555190961924</v>
      </c>
      <c r="L12" s="31">
        <v>1.4182743136641938</v>
      </c>
    </row>
    <row r="13" spans="1:15">
      <c r="A13" s="69" t="s">
        <v>12</v>
      </c>
      <c r="B13" s="25"/>
      <c r="C13" s="25"/>
      <c r="D13" s="25"/>
      <c r="F13" s="36">
        <v>0.31771307249014258</v>
      </c>
      <c r="G13" s="27">
        <v>9.507989242208513E-2</v>
      </c>
      <c r="H13" s="31">
        <v>0.4187083716895878</v>
      </c>
      <c r="J13" s="34">
        <v>0.4489569710611826</v>
      </c>
      <c r="K13" s="27">
        <v>0.16238014410205595</v>
      </c>
      <c r="L13" s="31">
        <v>0.40339887117595813</v>
      </c>
    </row>
    <row r="14" spans="1:15">
      <c r="A14" s="69" t="s">
        <v>13</v>
      </c>
      <c r="B14" s="25"/>
      <c r="C14" s="25"/>
      <c r="D14" s="25"/>
      <c r="F14" s="36">
        <v>0.82224549087216026</v>
      </c>
      <c r="G14" s="27">
        <v>0.7144566476149653</v>
      </c>
      <c r="H14" s="31">
        <v>0.52238340010278772</v>
      </c>
      <c r="J14" s="34">
        <v>0.89330258249106542</v>
      </c>
      <c r="K14" s="27">
        <v>0.7039298402182147</v>
      </c>
      <c r="L14" s="31">
        <v>0.74679367329767099</v>
      </c>
    </row>
    <row r="15" spans="1:15">
      <c r="A15" s="69" t="s">
        <v>68</v>
      </c>
      <c r="B15" s="25"/>
      <c r="C15" s="25"/>
      <c r="D15" s="25"/>
      <c r="F15" s="36">
        <v>7.2254335260115599E-2</v>
      </c>
      <c r="G15" s="27">
        <v>4.7619047619047623E-2</v>
      </c>
      <c r="H15" s="31">
        <v>0</v>
      </c>
      <c r="J15" s="34">
        <v>0.1445086705202312</v>
      </c>
      <c r="K15" s="27">
        <v>0.12598815766974242</v>
      </c>
      <c r="L15" s="31">
        <v>0</v>
      </c>
    </row>
    <row r="16" spans="1:15">
      <c r="A16" s="69" t="s">
        <v>69</v>
      </c>
      <c r="B16" s="25"/>
      <c r="C16" s="25"/>
      <c r="D16" s="25"/>
      <c r="F16" s="36">
        <v>7.0112902333479754</v>
      </c>
      <c r="G16" s="27">
        <v>6.0544544842274748</v>
      </c>
      <c r="H16" s="31">
        <v>5.0576402346518119</v>
      </c>
      <c r="J16" s="34">
        <v>1.7932465663480344</v>
      </c>
      <c r="K16" s="27">
        <v>2.1804095772817544</v>
      </c>
      <c r="L16" s="31">
        <v>1.3370812384453115</v>
      </c>
    </row>
    <row r="17" spans="1:12">
      <c r="A17" s="69" t="s">
        <v>14</v>
      </c>
      <c r="B17" s="25"/>
      <c r="C17" s="25"/>
      <c r="D17" s="25"/>
      <c r="F17" s="36">
        <v>0.31821858254979274</v>
      </c>
      <c r="G17" s="27">
        <v>0.71572650299431062</v>
      </c>
      <c r="H17" s="31">
        <v>0</v>
      </c>
      <c r="J17" s="34">
        <v>0.45038676852225817</v>
      </c>
      <c r="K17" s="27">
        <v>0.80649896434450852</v>
      </c>
      <c r="L17" s="31">
        <v>0</v>
      </c>
    </row>
    <row r="18" spans="1:12">
      <c r="A18" s="69" t="s">
        <v>15</v>
      </c>
      <c r="B18" s="25"/>
      <c r="C18" s="25"/>
      <c r="D18" s="25"/>
      <c r="F18" s="36">
        <v>17.1887688961327</v>
      </c>
      <c r="G18" s="27">
        <v>17.497068772935524</v>
      </c>
      <c r="H18" s="31">
        <v>20.791335231050606</v>
      </c>
      <c r="J18" s="34">
        <v>1.7225233582077752</v>
      </c>
      <c r="K18" s="27">
        <v>4.0004682447268145</v>
      </c>
      <c r="L18" s="31">
        <v>4.1354758482242548</v>
      </c>
    </row>
    <row r="19" spans="1:12">
      <c r="A19" s="69" t="s">
        <v>76</v>
      </c>
      <c r="B19" s="25"/>
      <c r="C19" s="25"/>
      <c r="D19" s="25"/>
      <c r="F19" s="36">
        <v>17.430452154625634</v>
      </c>
      <c r="G19" s="27">
        <v>4.5208764842805076</v>
      </c>
      <c r="H19" s="31">
        <v>3.6715823752038053</v>
      </c>
      <c r="J19" s="34">
        <v>2.6551494586484696</v>
      </c>
      <c r="K19" s="27">
        <v>3.9814449857569598</v>
      </c>
      <c r="L19" s="31">
        <v>4.5174284773258115</v>
      </c>
    </row>
    <row r="20" spans="1:12">
      <c r="A20" s="69" t="s">
        <v>151</v>
      </c>
      <c r="B20" s="25"/>
      <c r="C20" s="25"/>
      <c r="D20" s="25"/>
      <c r="F20" s="36">
        <v>0</v>
      </c>
      <c r="G20" s="27">
        <v>0</v>
      </c>
      <c r="H20" s="31">
        <v>0</v>
      </c>
      <c r="J20" s="34">
        <v>0</v>
      </c>
      <c r="K20" s="27">
        <v>0</v>
      </c>
      <c r="L20" s="31">
        <v>0</v>
      </c>
    </row>
    <row r="21" spans="1:12">
      <c r="A21" s="69" t="s">
        <v>78</v>
      </c>
      <c r="B21" s="25"/>
      <c r="C21" s="25"/>
      <c r="D21" s="25"/>
      <c r="F21" s="36">
        <v>0</v>
      </c>
      <c r="G21" s="27">
        <v>0</v>
      </c>
      <c r="H21" s="31">
        <v>4.5065344749887333E-2</v>
      </c>
      <c r="J21" s="34">
        <v>0</v>
      </c>
      <c r="K21" s="27">
        <v>0</v>
      </c>
      <c r="L21" s="31">
        <v>0.11923169495559217</v>
      </c>
    </row>
    <row r="22" spans="1:12">
      <c r="A22" s="69" t="s">
        <v>79</v>
      </c>
      <c r="B22" s="25"/>
      <c r="C22" s="25"/>
      <c r="D22" s="25"/>
      <c r="F22" s="36">
        <v>0</v>
      </c>
      <c r="G22" s="27">
        <v>4.8100048100048094E-2</v>
      </c>
      <c r="H22" s="31">
        <v>0</v>
      </c>
      <c r="J22" s="34">
        <v>0</v>
      </c>
      <c r="K22" s="27">
        <v>0.12726076532297212</v>
      </c>
      <c r="L22" s="31">
        <v>0</v>
      </c>
    </row>
    <row r="23" spans="1:12">
      <c r="A23" s="69" t="s">
        <v>80</v>
      </c>
      <c r="B23" s="25"/>
      <c r="C23" s="25"/>
      <c r="D23" s="25"/>
      <c r="F23" s="36">
        <v>0</v>
      </c>
      <c r="G23" s="27">
        <v>0.14430014430014432</v>
      </c>
      <c r="H23" s="31">
        <v>0.61213618177255413</v>
      </c>
      <c r="J23" s="34">
        <v>0</v>
      </c>
      <c r="K23" s="27">
        <v>0.38178229596891639</v>
      </c>
      <c r="L23" s="31">
        <v>0.84394358985071083</v>
      </c>
    </row>
    <row r="24" spans="1:12">
      <c r="A24" s="69" t="s">
        <v>81</v>
      </c>
      <c r="B24" s="25"/>
      <c r="C24" s="25"/>
      <c r="D24" s="25"/>
      <c r="F24" s="36">
        <v>0</v>
      </c>
      <c r="G24" s="27">
        <v>4.793863854266539E-2</v>
      </c>
      <c r="H24" s="31">
        <v>0.14144271570014144</v>
      </c>
      <c r="J24" s="34">
        <v>0</v>
      </c>
      <c r="K24" s="27">
        <v>0.12683371577490848</v>
      </c>
      <c r="L24" s="31">
        <v>0.37422225050418539</v>
      </c>
    </row>
    <row r="25" spans="1:12">
      <c r="A25" s="69" t="s">
        <v>82</v>
      </c>
      <c r="B25" s="25"/>
      <c r="C25" s="25"/>
      <c r="D25" s="25"/>
      <c r="F25" s="36">
        <v>0.82425168440042718</v>
      </c>
      <c r="G25" s="27">
        <v>10.366932923078391</v>
      </c>
      <c r="H25" s="31">
        <v>0.28056247471674794</v>
      </c>
      <c r="J25" s="34">
        <v>0.99970673641341745</v>
      </c>
      <c r="K25" s="27">
        <v>3.6206715167392689</v>
      </c>
      <c r="L25" s="31">
        <v>0.40072014423102653</v>
      </c>
    </row>
    <row r="26" spans="1:12">
      <c r="A26" s="69" t="s">
        <v>83</v>
      </c>
      <c r="B26" s="25"/>
      <c r="C26" s="25"/>
      <c r="D26" s="25"/>
      <c r="F26" s="36">
        <v>2.754900024047978</v>
      </c>
      <c r="G26" s="27">
        <v>9.4921689606074985E-2</v>
      </c>
      <c r="H26" s="31">
        <v>0</v>
      </c>
      <c r="J26" s="34">
        <v>1.6039195797592916</v>
      </c>
      <c r="K26" s="27">
        <v>0.16210964666919156</v>
      </c>
      <c r="L26" s="31">
        <v>0</v>
      </c>
    </row>
    <row r="27" spans="1:12">
      <c r="A27" s="69" t="s">
        <v>84</v>
      </c>
      <c r="B27" s="25"/>
      <c r="C27" s="25"/>
      <c r="D27" s="25"/>
      <c r="F27" s="36">
        <v>1.8153481011959638</v>
      </c>
      <c r="G27" s="27">
        <v>1.901948910583142</v>
      </c>
      <c r="H27" s="31">
        <v>2.2779493416753751</v>
      </c>
      <c r="J27" s="34">
        <v>1.4896116961216723</v>
      </c>
      <c r="K27" s="27">
        <v>1.0380238997485887</v>
      </c>
      <c r="L27" s="31">
        <v>1.1999310082857704</v>
      </c>
    </row>
    <row r="28" spans="1:12">
      <c r="A28" s="69" t="s">
        <v>125</v>
      </c>
      <c r="B28" s="25"/>
      <c r="C28" s="25"/>
      <c r="D28" s="25"/>
      <c r="F28" s="36">
        <v>0.38797706093232509</v>
      </c>
      <c r="G28" s="27">
        <v>0</v>
      </c>
      <c r="H28" s="31">
        <v>4.730368968779565E-2</v>
      </c>
      <c r="J28" s="34">
        <v>0.15990535577604775</v>
      </c>
      <c r="K28" s="27">
        <v>0</v>
      </c>
      <c r="L28" s="31">
        <v>0.12515379900967791</v>
      </c>
    </row>
    <row r="29" spans="1:12">
      <c r="A29" s="69" t="s">
        <v>86</v>
      </c>
      <c r="B29" s="25"/>
      <c r="C29" s="25"/>
      <c r="D29" s="25"/>
      <c r="F29" s="36">
        <v>0.93006939336742844</v>
      </c>
      <c r="G29" s="27">
        <v>0.19000158202816012</v>
      </c>
      <c r="H29" s="31">
        <v>0.6663756589888411</v>
      </c>
      <c r="J29" s="34">
        <v>0.26742859938683239</v>
      </c>
      <c r="K29" s="27">
        <v>0.37677876400526883</v>
      </c>
      <c r="L29" s="31">
        <v>0.94288275553928869</v>
      </c>
    </row>
    <row r="30" spans="1:12">
      <c r="A30" s="25" t="s">
        <v>142</v>
      </c>
      <c r="B30" s="25"/>
      <c r="C30" s="25"/>
      <c r="D30" s="25"/>
      <c r="F30" s="36">
        <v>5.095860020911025</v>
      </c>
      <c r="G30" s="27">
        <v>6.261299009384083</v>
      </c>
      <c r="H30" s="31">
        <v>5.0764403660273461</v>
      </c>
      <c r="J30" s="34">
        <v>2.247249050340097</v>
      </c>
      <c r="K30" s="27">
        <v>5.8757745937049828</v>
      </c>
      <c r="L30" s="31">
        <v>3.1203958968073708</v>
      </c>
    </row>
    <row r="31" spans="1:12">
      <c r="A31" s="25" t="s">
        <v>143</v>
      </c>
      <c r="B31" s="25"/>
      <c r="C31" s="25"/>
      <c r="D31" s="25"/>
      <c r="F31" s="36">
        <v>4.039976948660672</v>
      </c>
      <c r="G31" s="27">
        <v>6.4389524559664988</v>
      </c>
      <c r="H31" s="31">
        <v>12.561442461551252</v>
      </c>
      <c r="J31" s="34">
        <v>2.1951993280500686</v>
      </c>
      <c r="K31" s="27">
        <v>3.1342406364273603</v>
      </c>
      <c r="L31" s="31">
        <v>5.4471865895231435</v>
      </c>
    </row>
    <row r="32" spans="1:12">
      <c r="A32" s="69" t="s">
        <v>89</v>
      </c>
      <c r="B32" s="25"/>
      <c r="C32" s="25"/>
      <c r="D32" s="25"/>
      <c r="F32" s="36">
        <v>0</v>
      </c>
      <c r="G32" s="27">
        <v>0.37814834251042378</v>
      </c>
      <c r="H32" s="31">
        <v>0</v>
      </c>
      <c r="J32" s="34">
        <v>0</v>
      </c>
      <c r="K32" s="27">
        <v>0.51814754989718725</v>
      </c>
      <c r="L32" s="31">
        <v>0</v>
      </c>
    </row>
    <row r="33" spans="1:12">
      <c r="A33" s="69" t="s">
        <v>90</v>
      </c>
      <c r="B33" s="25"/>
      <c r="C33" s="25"/>
      <c r="D33" s="25"/>
      <c r="F33" s="36">
        <v>0</v>
      </c>
      <c r="G33" s="27">
        <v>0.42639301272996122</v>
      </c>
      <c r="H33" s="31">
        <v>0</v>
      </c>
      <c r="J33" s="34">
        <v>0</v>
      </c>
      <c r="K33" s="27">
        <v>0.36667537130505479</v>
      </c>
      <c r="L33" s="31">
        <v>0</v>
      </c>
    </row>
    <row r="34" spans="1:12">
      <c r="A34" s="69" t="s">
        <v>16</v>
      </c>
      <c r="B34" s="25"/>
      <c r="C34" s="25"/>
      <c r="D34" s="25"/>
      <c r="F34" s="36">
        <v>2.1758615124070664</v>
      </c>
      <c r="G34" s="27">
        <v>2.4286944974679328</v>
      </c>
      <c r="H34" s="31">
        <v>2.4192132792288104</v>
      </c>
      <c r="J34" s="34">
        <v>0.50363335506050388</v>
      </c>
      <c r="K34" s="27">
        <v>0.98208594349805711</v>
      </c>
      <c r="L34" s="31">
        <v>1.1444924276394093</v>
      </c>
    </row>
    <row r="35" spans="1:12">
      <c r="A35" s="25" t="s">
        <v>144</v>
      </c>
      <c r="B35" s="25"/>
      <c r="C35" s="25"/>
      <c r="D35" s="25"/>
      <c r="F35" s="36">
        <v>0</v>
      </c>
      <c r="G35" s="27">
        <v>4.793863854266539E-2</v>
      </c>
      <c r="H35" s="31">
        <v>0</v>
      </c>
      <c r="J35" s="34">
        <v>0</v>
      </c>
      <c r="K35" s="27">
        <v>0.12683371577490848</v>
      </c>
      <c r="L35" s="31">
        <v>0</v>
      </c>
    </row>
    <row r="36" spans="1:12">
      <c r="A36" s="69" t="s">
        <v>17</v>
      </c>
      <c r="B36" s="25"/>
      <c r="C36" s="25"/>
      <c r="D36" s="25"/>
      <c r="F36" s="36">
        <v>0</v>
      </c>
      <c r="G36" s="27">
        <v>0</v>
      </c>
      <c r="H36" s="31">
        <v>4.7147571900047147E-2</v>
      </c>
      <c r="J36" s="34">
        <v>0</v>
      </c>
      <c r="K36" s="27">
        <v>0</v>
      </c>
      <c r="L36" s="31">
        <v>0.1247407501680618</v>
      </c>
    </row>
    <row r="37" spans="1:12">
      <c r="A37" s="69" t="s">
        <v>18</v>
      </c>
      <c r="B37" s="25"/>
      <c r="C37" s="25"/>
      <c r="D37" s="25"/>
      <c r="F37" s="36">
        <v>0.77208165301641107</v>
      </c>
      <c r="G37" s="27">
        <v>0.71224584366570098</v>
      </c>
      <c r="H37" s="31">
        <v>0.51081310072619135</v>
      </c>
      <c r="J37" s="34">
        <v>0.30846598075509235</v>
      </c>
      <c r="K37" s="27">
        <v>0.80073591895500829</v>
      </c>
      <c r="L37" s="31">
        <v>0.48162904936866757</v>
      </c>
    </row>
    <row r="38" spans="1:12">
      <c r="A38" s="69" t="s">
        <v>19</v>
      </c>
      <c r="B38" s="25"/>
      <c r="C38" s="25"/>
      <c r="D38" s="25"/>
      <c r="F38" s="36">
        <v>8.0737428021058584</v>
      </c>
      <c r="G38" s="27">
        <v>9.901362588727066</v>
      </c>
      <c r="H38" s="31">
        <v>13.161119095990054</v>
      </c>
      <c r="J38" s="34">
        <v>1.361716644791628</v>
      </c>
      <c r="K38" s="27">
        <v>3.4941843042231895</v>
      </c>
      <c r="L38" s="31">
        <v>6.2642762952670763</v>
      </c>
    </row>
    <row r="39" spans="1:12">
      <c r="A39" s="69" t="s">
        <v>20</v>
      </c>
      <c r="B39" s="25"/>
      <c r="C39" s="25"/>
      <c r="D39" s="25"/>
      <c r="F39" s="36">
        <v>0.98148115966196925</v>
      </c>
      <c r="G39" s="27">
        <v>1.2411931457358889</v>
      </c>
      <c r="H39" s="31">
        <v>0.98712600410903661</v>
      </c>
      <c r="J39" s="34">
        <v>0.74179826661238302</v>
      </c>
      <c r="K39" s="27">
        <v>0.90656131665040884</v>
      </c>
      <c r="L39" s="31">
        <v>0.74612730132053284</v>
      </c>
    </row>
    <row r="40" spans="1:12">
      <c r="A40" s="69" t="s">
        <v>21</v>
      </c>
      <c r="B40" s="25"/>
      <c r="C40" s="25"/>
      <c r="D40" s="25"/>
      <c r="F40" s="36">
        <v>0</v>
      </c>
      <c r="G40" s="27">
        <v>0.23623431820153135</v>
      </c>
      <c r="H40" s="31">
        <v>9.2581495685522527E-2</v>
      </c>
      <c r="J40" s="34">
        <v>0</v>
      </c>
      <c r="K40" s="27">
        <v>0.36544801634144108</v>
      </c>
      <c r="L40" s="31">
        <v>0.15825320259914324</v>
      </c>
    </row>
    <row r="41" spans="1:12">
      <c r="A41" s="69" t="s">
        <v>22</v>
      </c>
      <c r="B41" s="25"/>
      <c r="C41" s="25"/>
      <c r="D41" s="25"/>
      <c r="F41" s="36">
        <v>8.6301720380978288</v>
      </c>
      <c r="G41" s="27">
        <v>8.9588044209960511</v>
      </c>
      <c r="H41" s="31">
        <v>11.122265487613728</v>
      </c>
      <c r="J41" s="34">
        <v>2.2746511123832152</v>
      </c>
      <c r="K41" s="27">
        <v>3.8572002216966581</v>
      </c>
      <c r="L41" s="31">
        <v>9.848101322891468</v>
      </c>
    </row>
    <row r="42" spans="1:12">
      <c r="A42" s="69" t="s">
        <v>23</v>
      </c>
      <c r="B42" s="25"/>
      <c r="C42" s="25"/>
      <c r="D42" s="25"/>
      <c r="F42" s="36">
        <v>7.9617834394904469E-2</v>
      </c>
      <c r="G42" s="27">
        <v>0.14381591562799614</v>
      </c>
      <c r="H42" s="31">
        <v>0.13519603424966201</v>
      </c>
      <c r="J42" s="34">
        <v>0.15923566878980894</v>
      </c>
      <c r="K42" s="27">
        <v>0.38050114732472534</v>
      </c>
      <c r="L42" s="31">
        <v>0.35769508486677654</v>
      </c>
    </row>
    <row r="43" spans="1:12">
      <c r="A43" s="69" t="s">
        <v>24</v>
      </c>
      <c r="B43" s="25"/>
      <c r="C43" s="25"/>
      <c r="D43" s="25"/>
      <c r="F43" s="36">
        <v>0.31347962382445138</v>
      </c>
      <c r="G43" s="27">
        <v>9.4777046036810586E-2</v>
      </c>
      <c r="H43" s="31">
        <v>0.36260498514925849</v>
      </c>
      <c r="J43" s="34">
        <v>0.62695924764890276</v>
      </c>
      <c r="K43" s="27">
        <v>0.16187788886762666</v>
      </c>
      <c r="L43" s="31">
        <v>0.82307358476243164</v>
      </c>
    </row>
    <row r="44" spans="1:12">
      <c r="A44" s="69" t="s">
        <v>25</v>
      </c>
      <c r="B44" s="25"/>
      <c r="C44" s="25"/>
      <c r="D44" s="25"/>
      <c r="F44" s="36">
        <v>4.4696463380834608</v>
      </c>
      <c r="G44" s="27">
        <v>1.1853137379067924</v>
      </c>
      <c r="H44" s="31">
        <v>0.51890791481074217</v>
      </c>
      <c r="J44" s="34">
        <v>2.6474062566711702</v>
      </c>
      <c r="K44" s="27">
        <v>1.0982383136613836</v>
      </c>
      <c r="L44" s="31">
        <v>0.32535311467585704</v>
      </c>
    </row>
    <row r="45" spans="1:12">
      <c r="A45" s="69" t="s">
        <v>92</v>
      </c>
      <c r="B45" s="25"/>
      <c r="C45" s="25"/>
      <c r="D45" s="25"/>
      <c r="F45" s="36">
        <v>0</v>
      </c>
      <c r="G45" s="27">
        <v>0.19079898814118085</v>
      </c>
      <c r="H45" s="31">
        <v>0.23172952298766461</v>
      </c>
      <c r="J45" s="34">
        <v>0</v>
      </c>
      <c r="K45" s="27">
        <v>0.26247407545957685</v>
      </c>
      <c r="L45" s="31">
        <v>0.30754266978814698</v>
      </c>
    </row>
    <row r="46" spans="1:12">
      <c r="A46" s="69" t="s">
        <v>93</v>
      </c>
      <c r="B46" s="25"/>
      <c r="C46" s="25"/>
      <c r="D46" s="25"/>
      <c r="F46" s="36">
        <v>0.23885350318471338</v>
      </c>
      <c r="G46" s="27">
        <v>0</v>
      </c>
      <c r="H46" s="31">
        <v>0</v>
      </c>
      <c r="J46" s="34">
        <v>0.47770700636942676</v>
      </c>
      <c r="K46" s="27">
        <v>0</v>
      </c>
      <c r="L46" s="31">
        <v>0</v>
      </c>
    </row>
    <row r="47" spans="1:12">
      <c r="A47" s="25" t="s">
        <v>145</v>
      </c>
      <c r="B47" s="25"/>
      <c r="C47" s="25"/>
      <c r="D47" s="25"/>
      <c r="F47" s="36">
        <v>0.53498158833013953</v>
      </c>
      <c r="G47" s="27">
        <v>1.8513391406615105</v>
      </c>
      <c r="H47" s="31">
        <v>0.69529285283428688</v>
      </c>
      <c r="J47" s="34">
        <v>0.45480948402955806</v>
      </c>
      <c r="K47" s="27">
        <v>1.7239587891302059</v>
      </c>
      <c r="L47" s="31">
        <v>0.71578651185479825</v>
      </c>
    </row>
    <row r="48" spans="1:12">
      <c r="A48" s="69" t="s">
        <v>99</v>
      </c>
      <c r="B48" s="25"/>
      <c r="C48" s="25"/>
      <c r="D48" s="25"/>
      <c r="F48" s="36">
        <v>0</v>
      </c>
      <c r="G48" s="27">
        <v>9.5716947190539248E-2</v>
      </c>
      <c r="H48" s="31">
        <v>4.4642857142857144E-2</v>
      </c>
      <c r="J48" s="34">
        <v>0</v>
      </c>
      <c r="K48" s="27">
        <v>0.16346812861119642</v>
      </c>
      <c r="L48" s="31">
        <v>0.11811389781538351</v>
      </c>
    </row>
    <row r="49" spans="1:12">
      <c r="A49" s="69" t="s">
        <v>26</v>
      </c>
      <c r="B49" s="25"/>
      <c r="C49" s="25"/>
      <c r="D49" s="25"/>
      <c r="F49" s="36">
        <v>0.68186204422999319</v>
      </c>
      <c r="G49" s="27">
        <v>1.0505292346360309</v>
      </c>
      <c r="H49" s="31">
        <v>1.6809320074916023</v>
      </c>
      <c r="J49" s="34">
        <v>0.61909763132037066</v>
      </c>
      <c r="K49" s="27">
        <v>0.85471870507763059</v>
      </c>
      <c r="L49" s="31">
        <v>1.0325392332297467</v>
      </c>
    </row>
  </sheetData>
  <mergeCells count="3">
    <mergeCell ref="F3:H3"/>
    <mergeCell ref="J3:L3"/>
    <mergeCell ref="A4:D4"/>
  </mergeCells>
  <conditionalFormatting sqref="E4">
    <cfRule type="duplicateValues" dxfId="5" priority="8"/>
  </conditionalFormatting>
  <conditionalFormatting sqref="N4:O4">
    <cfRule type="duplicateValues" dxfId="4" priority="5"/>
  </conditionalFormatting>
  <conditionalFormatting sqref="F4:G4">
    <cfRule type="duplicateValues" dxfId="3" priority="4"/>
  </conditionalFormatting>
  <conditionalFormatting sqref="H4:I4">
    <cfRule type="duplicateValues" dxfId="2" priority="3"/>
  </conditionalFormatting>
  <conditionalFormatting sqref="J4:K4">
    <cfRule type="duplicateValues" dxfId="1" priority="2"/>
  </conditionalFormatting>
  <conditionalFormatting sqref="L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percentages_asin transf</vt:lpstr>
      <vt:lpstr>G. ruber morphotypes sum</vt:lpstr>
      <vt:lpstr>Trilobatus morphotypes sum</vt:lpstr>
      <vt:lpstr>SIMPER 1a-1b</vt:lpstr>
      <vt:lpstr>SIMPER cluster 1-2</vt:lpstr>
      <vt:lpstr>trunca ratio</vt:lpstr>
      <vt:lpstr>ALE Index</vt:lpstr>
      <vt:lpstr>clusters</vt:lpstr>
      <vt:lpstr>clusters_average abundances</vt:lpstr>
    </vt:vector>
  </TitlesOfParts>
  <Company>Uni Graz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delgaudi</dc:creator>
  <cp:lastModifiedBy>delgaudi</cp:lastModifiedBy>
  <dcterms:created xsi:type="dcterms:W3CDTF">2021-06-08T08:27:20Z</dcterms:created>
  <dcterms:modified xsi:type="dcterms:W3CDTF">2024-03-01T13:19:55Z</dcterms:modified>
</cp:coreProperties>
</file>