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gaudi\Desktop\final documents thrd manuscript to send\CLIMATE OF THE PAST SUBMISSION\REVISED MANUSCRIPT\SUPPLEMENTARY\Supplementary_Material_Del_Gaudio\"/>
    </mc:Choice>
  </mc:AlternateContent>
  <xr:revisionPtr revIDLastSave="0" documentId="13_ncr:1_{C152AD45-030F-4CEF-8A5F-DBC07C180234}" xr6:coauthVersionLast="47" xr6:coauthVersionMax="47" xr10:uidLastSave="{00000000-0000-0000-0000-000000000000}"/>
  <bookViews>
    <workbookView xWindow="28680" yWindow="-120" windowWidth="29040" windowHeight="15840" xr2:uid="{4CA07CAD-82EB-40D1-9F72-2D8C1F6FB664}"/>
  </bookViews>
  <sheets>
    <sheet name="percentages_asin transf" sheetId="6" r:id="rId1"/>
    <sheet name="simper 1a-1b" sheetId="17" r:id="rId2"/>
    <sheet name="simper 1-2" sheetId="18" r:id="rId3"/>
    <sheet name="simper 2-3" sheetId="19" r:id="rId4"/>
    <sheet name="simper 1-3" sheetId="20" r:id="rId5"/>
    <sheet name="G_ruber_sum" sheetId="15" r:id="rId6"/>
    <sheet name="Trilobatus spp_sum" sheetId="16" r:id="rId7"/>
    <sheet name="G_truca_ratio" sheetId="21" r:id="rId8"/>
    <sheet name="ALE Index" sheetId="22" r:id="rId9"/>
    <sheet name="clusters" sheetId="23" r:id="rId10"/>
    <sheet name="clusters_2" sheetId="2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2" i="22" l="1"/>
  <c r="H40" i="23"/>
  <c r="H46" i="23"/>
  <c r="G40" i="23"/>
  <c r="G46" i="23"/>
  <c r="G45" i="23"/>
  <c r="G44" i="23"/>
  <c r="G39" i="23"/>
  <c r="G38" i="23"/>
  <c r="G37" i="23"/>
  <c r="G43" i="23"/>
  <c r="I46" i="23" l="1"/>
  <c r="J46" i="23"/>
  <c r="K46" i="23"/>
  <c r="L46" i="23"/>
  <c r="M46" i="23"/>
  <c r="N46" i="23"/>
  <c r="O46" i="23"/>
  <c r="P46" i="23"/>
  <c r="Q46" i="23"/>
  <c r="R46" i="23"/>
  <c r="S46" i="23"/>
  <c r="T46" i="23"/>
  <c r="U46" i="23"/>
  <c r="V46" i="23"/>
  <c r="W46" i="23"/>
  <c r="X46" i="23"/>
  <c r="Y46" i="23"/>
  <c r="Z46" i="23"/>
  <c r="AA46" i="23"/>
  <c r="AB46" i="23"/>
  <c r="AC46" i="23"/>
  <c r="AD46" i="23"/>
  <c r="AE46" i="23"/>
  <c r="AF46" i="23"/>
  <c r="AG46" i="23"/>
  <c r="AH46" i="23"/>
  <c r="AI46" i="23"/>
  <c r="AJ46" i="23"/>
  <c r="AK46" i="23"/>
  <c r="AL46" i="23"/>
  <c r="AM46" i="23"/>
  <c r="AN46" i="23"/>
  <c r="AO46" i="23"/>
  <c r="AP46" i="23"/>
  <c r="AQ46" i="23"/>
  <c r="AR46" i="23"/>
  <c r="AS46" i="23"/>
  <c r="AT46" i="23"/>
  <c r="AU46" i="23"/>
  <c r="AV46" i="23"/>
  <c r="AW46" i="23"/>
  <c r="AX46" i="23"/>
  <c r="AY46" i="23"/>
  <c r="AZ46" i="23"/>
  <c r="I40" i="23"/>
  <c r="J40" i="23"/>
  <c r="K40" i="23"/>
  <c r="L40" i="23"/>
  <c r="M40" i="23"/>
  <c r="N40" i="23"/>
  <c r="O40" i="23"/>
  <c r="P40" i="23"/>
  <c r="Q40" i="23"/>
  <c r="R40" i="23"/>
  <c r="S40" i="23"/>
  <c r="T40" i="23"/>
  <c r="U40" i="23"/>
  <c r="V40" i="23"/>
  <c r="W40" i="23"/>
  <c r="X40" i="23"/>
  <c r="Y40" i="23"/>
  <c r="Z40" i="23"/>
  <c r="AA40" i="23"/>
  <c r="AB40" i="23"/>
  <c r="AC40" i="23"/>
  <c r="AD40" i="23"/>
  <c r="AE40" i="23"/>
  <c r="AF40" i="23"/>
  <c r="AG40" i="23"/>
  <c r="AH40" i="23"/>
  <c r="AI40" i="23"/>
  <c r="AJ40" i="23"/>
  <c r="AK40" i="23"/>
  <c r="AL40" i="23"/>
  <c r="AM40" i="23"/>
  <c r="AN40" i="23"/>
  <c r="AO40" i="23"/>
  <c r="AP40" i="23"/>
  <c r="AQ40" i="23"/>
  <c r="AR40" i="23"/>
  <c r="AS40" i="23"/>
  <c r="AT40" i="23"/>
  <c r="AU40" i="23"/>
  <c r="AV40" i="23"/>
  <c r="AW40" i="23"/>
  <c r="AX40" i="23"/>
  <c r="AY40" i="23"/>
  <c r="AZ40" i="23"/>
  <c r="H45" i="23"/>
  <c r="I45" i="23"/>
  <c r="J45" i="23"/>
  <c r="K45" i="23"/>
  <c r="L45" i="23"/>
  <c r="M45" i="23"/>
  <c r="N45" i="23"/>
  <c r="O45" i="23"/>
  <c r="P45" i="23"/>
  <c r="Q45" i="23"/>
  <c r="R45" i="23"/>
  <c r="S45" i="23"/>
  <c r="T45" i="23"/>
  <c r="U45" i="23"/>
  <c r="V45" i="23"/>
  <c r="W45" i="23"/>
  <c r="X45" i="23"/>
  <c r="Y45" i="23"/>
  <c r="Z45" i="23"/>
  <c r="AA45" i="23"/>
  <c r="AB45" i="23"/>
  <c r="AC45" i="23"/>
  <c r="AD45" i="23"/>
  <c r="AE45" i="23"/>
  <c r="AF45" i="23"/>
  <c r="AG45" i="23"/>
  <c r="AH45" i="23"/>
  <c r="AI45" i="23"/>
  <c r="AJ45" i="23"/>
  <c r="AK45" i="23"/>
  <c r="AL45" i="23"/>
  <c r="AM45" i="23"/>
  <c r="AN45" i="23"/>
  <c r="AO45" i="23"/>
  <c r="AP45" i="23"/>
  <c r="AQ45" i="23"/>
  <c r="AR45" i="23"/>
  <c r="AS45" i="23"/>
  <c r="AT45" i="23"/>
  <c r="AU45" i="23"/>
  <c r="AV45" i="23"/>
  <c r="AW45" i="23"/>
  <c r="AX45" i="23"/>
  <c r="AY45" i="23"/>
  <c r="AZ45" i="23"/>
  <c r="H39" i="23"/>
  <c r="I39" i="23"/>
  <c r="J39" i="23"/>
  <c r="K39" i="23"/>
  <c r="L39" i="23"/>
  <c r="M39" i="23"/>
  <c r="N39" i="23"/>
  <c r="O39" i="23"/>
  <c r="P39" i="23"/>
  <c r="Q39" i="23"/>
  <c r="R39" i="23"/>
  <c r="S39" i="23"/>
  <c r="T39" i="23"/>
  <c r="U39" i="23"/>
  <c r="V39" i="23"/>
  <c r="W39" i="23"/>
  <c r="X39" i="23"/>
  <c r="Y39" i="23"/>
  <c r="Z39" i="23"/>
  <c r="AA39" i="23"/>
  <c r="AB39" i="23"/>
  <c r="AC39" i="23"/>
  <c r="AD39" i="23"/>
  <c r="AE39" i="23"/>
  <c r="AF39" i="23"/>
  <c r="AG39" i="23"/>
  <c r="AH39" i="23"/>
  <c r="AI39" i="23"/>
  <c r="AJ39" i="23"/>
  <c r="AK39" i="23"/>
  <c r="AL39" i="23"/>
  <c r="AM39" i="23"/>
  <c r="AN39" i="23"/>
  <c r="AO39" i="23"/>
  <c r="AP39" i="23"/>
  <c r="AQ39" i="23"/>
  <c r="AR39" i="23"/>
  <c r="AS39" i="23"/>
  <c r="AT39" i="23"/>
  <c r="AU39" i="23"/>
  <c r="AV39" i="23"/>
  <c r="AW39" i="23"/>
  <c r="AX39" i="23"/>
  <c r="AY39" i="23"/>
  <c r="AZ39" i="23"/>
  <c r="H38" i="23"/>
  <c r="I38" i="23"/>
  <c r="J38" i="23"/>
  <c r="K38" i="23"/>
  <c r="L38" i="23"/>
  <c r="M38" i="23"/>
  <c r="N38" i="23"/>
  <c r="O38" i="23"/>
  <c r="P38" i="23"/>
  <c r="Q38" i="23"/>
  <c r="R38" i="23"/>
  <c r="S38" i="23"/>
  <c r="T38" i="23"/>
  <c r="U38" i="23"/>
  <c r="V38" i="23"/>
  <c r="W38" i="23"/>
  <c r="X38" i="23"/>
  <c r="Y38" i="23"/>
  <c r="Z38" i="23"/>
  <c r="AA38" i="23"/>
  <c r="AB38" i="23"/>
  <c r="AC38" i="23"/>
  <c r="AD38" i="23"/>
  <c r="AE38" i="23"/>
  <c r="AF38" i="23"/>
  <c r="AG38" i="23"/>
  <c r="AH38" i="23"/>
  <c r="AI38" i="23"/>
  <c r="AJ38" i="23"/>
  <c r="AK38" i="23"/>
  <c r="AL38" i="23"/>
  <c r="AM38" i="23"/>
  <c r="AN38" i="23"/>
  <c r="AO38" i="23"/>
  <c r="AP38" i="23"/>
  <c r="AQ38" i="23"/>
  <c r="AR38" i="23"/>
  <c r="AS38" i="23"/>
  <c r="AT38" i="23"/>
  <c r="AU38" i="23"/>
  <c r="AV38" i="23"/>
  <c r="AW38" i="23"/>
  <c r="AX38" i="23"/>
  <c r="AY38" i="23"/>
  <c r="AZ38" i="23"/>
  <c r="H44" i="23"/>
  <c r="I44" i="23"/>
  <c r="J44" i="23"/>
  <c r="K44" i="23"/>
  <c r="L44" i="23"/>
  <c r="M44" i="23"/>
  <c r="N44" i="23"/>
  <c r="O44" i="23"/>
  <c r="P44" i="23"/>
  <c r="Q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F44" i="23"/>
  <c r="AG44" i="23"/>
  <c r="AH44" i="23"/>
  <c r="AI44" i="23"/>
  <c r="AJ44" i="23"/>
  <c r="AK44" i="23"/>
  <c r="AL44" i="23"/>
  <c r="AM44" i="23"/>
  <c r="AN44" i="23"/>
  <c r="AO44" i="23"/>
  <c r="AP44" i="23"/>
  <c r="AQ44" i="23"/>
  <c r="AR44" i="23"/>
  <c r="AS44" i="23"/>
  <c r="AT44" i="23"/>
  <c r="AU44" i="23"/>
  <c r="AV44" i="23"/>
  <c r="AW44" i="23"/>
  <c r="AX44" i="23"/>
  <c r="AY44" i="23"/>
  <c r="AZ44" i="23"/>
  <c r="H43" i="23"/>
  <c r="I43" i="23"/>
  <c r="J43" i="23"/>
  <c r="K43" i="23"/>
  <c r="L43" i="23"/>
  <c r="M43" i="23"/>
  <c r="N43" i="23"/>
  <c r="O43" i="23"/>
  <c r="P43" i="23"/>
  <c r="Q43" i="23"/>
  <c r="R43" i="23"/>
  <c r="S43" i="23"/>
  <c r="T43" i="23"/>
  <c r="U43" i="23"/>
  <c r="V43" i="23"/>
  <c r="W43" i="23"/>
  <c r="X43" i="23"/>
  <c r="Y43" i="23"/>
  <c r="Z43" i="23"/>
  <c r="AA43" i="23"/>
  <c r="AB43" i="23"/>
  <c r="AC43" i="23"/>
  <c r="AD43" i="23"/>
  <c r="AE43" i="23"/>
  <c r="AF43" i="23"/>
  <c r="AG43" i="23"/>
  <c r="AH43" i="23"/>
  <c r="AI43" i="23"/>
  <c r="AJ43" i="23"/>
  <c r="AK43" i="23"/>
  <c r="AL43" i="23"/>
  <c r="AM43" i="23"/>
  <c r="AN43" i="23"/>
  <c r="AO43" i="23"/>
  <c r="AP43" i="23"/>
  <c r="AQ43" i="23"/>
  <c r="AR43" i="23"/>
  <c r="AS43" i="23"/>
  <c r="AT43" i="23"/>
  <c r="AU43" i="23"/>
  <c r="AV43" i="23"/>
  <c r="AW43" i="23"/>
  <c r="AX43" i="23"/>
  <c r="AY43" i="23"/>
  <c r="AZ43" i="23"/>
  <c r="H37" i="23"/>
  <c r="I37" i="23"/>
  <c r="J37" i="23"/>
  <c r="K37" i="23"/>
  <c r="L37" i="23"/>
  <c r="M37" i="23"/>
  <c r="N37" i="23"/>
  <c r="O37" i="23"/>
  <c r="P37" i="23"/>
  <c r="Q37" i="23"/>
  <c r="R37" i="23"/>
  <c r="S37" i="23"/>
  <c r="T37" i="23"/>
  <c r="U37" i="23"/>
  <c r="V37" i="23"/>
  <c r="W37" i="23"/>
  <c r="X37" i="23"/>
  <c r="Y37" i="23"/>
  <c r="Z37" i="23"/>
  <c r="AA37" i="23"/>
  <c r="AB37" i="23"/>
  <c r="AC37" i="23"/>
  <c r="AD37" i="23"/>
  <c r="AE37" i="23"/>
  <c r="AF37" i="23"/>
  <c r="AG37" i="23"/>
  <c r="AH37" i="23"/>
  <c r="AI37" i="23"/>
  <c r="AJ37" i="23"/>
  <c r="AK37" i="23"/>
  <c r="AL37" i="23"/>
  <c r="AM37" i="23"/>
  <c r="AN37" i="23"/>
  <c r="AO37" i="23"/>
  <c r="AP37" i="23"/>
  <c r="AQ37" i="23"/>
  <c r="AR37" i="23"/>
  <c r="AS37" i="23"/>
  <c r="AT37" i="23"/>
  <c r="AU37" i="23"/>
  <c r="AV37" i="23"/>
  <c r="AW37" i="23"/>
  <c r="AX37" i="23"/>
  <c r="AY37" i="23"/>
  <c r="AZ37" i="23"/>
  <c r="EK12" i="6"/>
  <c r="BA21" i="22"/>
  <c r="BA13" i="22"/>
  <c r="BA14" i="22"/>
  <c r="BA15" i="22"/>
  <c r="BA16" i="22"/>
  <c r="BA17" i="22"/>
  <c r="BA18" i="22"/>
  <c r="BA19" i="22"/>
  <c r="BA20" i="22"/>
  <c r="BA22" i="22"/>
  <c r="BA23" i="22"/>
  <c r="BA24" i="22"/>
  <c r="BA25" i="22"/>
  <c r="BA26" i="22"/>
  <c r="BA27" i="22"/>
  <c r="BA28" i="22"/>
  <c r="BA29" i="22"/>
  <c r="BA30" i="22"/>
  <c r="BA31" i="22"/>
  <c r="BA32" i="22"/>
  <c r="BA33" i="22"/>
  <c r="BA34" i="22"/>
  <c r="F19" i="21" l="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18" i="21"/>
  <c r="G16" i="16" l="1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15" i="16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15" i="15"/>
  <c r="BA12" i="6"/>
  <c r="BI12" i="6"/>
  <c r="BJ12" i="6"/>
  <c r="DK12" i="6" s="1"/>
  <c r="BK12" i="6"/>
  <c r="BL12" i="6"/>
  <c r="DM12" i="6" s="1"/>
  <c r="BM12" i="6"/>
  <c r="DN12" i="6" s="1"/>
  <c r="BN12" i="6"/>
  <c r="DO12" i="6" s="1"/>
  <c r="BO12" i="6"/>
  <c r="BP12" i="6"/>
  <c r="DQ12" i="6" s="1"/>
  <c r="BQ12" i="6"/>
  <c r="DR12" i="6" s="1"/>
  <c r="BR12" i="6"/>
  <c r="DS12" i="6" s="1"/>
  <c r="BS12" i="6"/>
  <c r="BT12" i="6"/>
  <c r="DU12" i="6" s="1"/>
  <c r="BU12" i="6"/>
  <c r="BV12" i="6"/>
  <c r="BW12" i="6"/>
  <c r="BX12" i="6"/>
  <c r="DY12" i="6" s="1"/>
  <c r="BY12" i="6"/>
  <c r="DZ12" i="6" s="1"/>
  <c r="BZ12" i="6"/>
  <c r="EA12" i="6" s="1"/>
  <c r="CA12" i="6"/>
  <c r="CB12" i="6"/>
  <c r="EC12" i="6" s="1"/>
  <c r="CC12" i="6"/>
  <c r="ED12" i="6" s="1"/>
  <c r="CD12" i="6"/>
  <c r="EE12" i="6" s="1"/>
  <c r="CE12" i="6"/>
  <c r="CF12" i="6"/>
  <c r="EG12" i="6" s="1"/>
  <c r="CG12" i="6"/>
  <c r="EH12" i="6" s="1"/>
  <c r="CH12" i="6"/>
  <c r="EI12" i="6" s="1"/>
  <c r="CI12" i="6"/>
  <c r="CJ12" i="6"/>
  <c r="CK12" i="6"/>
  <c r="CL12" i="6"/>
  <c r="CM12" i="6"/>
  <c r="CN12" i="6"/>
  <c r="EO12" i="6" s="1"/>
  <c r="CO12" i="6"/>
  <c r="CP12" i="6"/>
  <c r="EQ12" i="6" s="1"/>
  <c r="CQ12" i="6"/>
  <c r="CR12" i="6"/>
  <c r="ES12" i="6" s="1"/>
  <c r="CS12" i="6"/>
  <c r="ET12" i="6" s="1"/>
  <c r="CT12" i="6"/>
  <c r="EU12" i="6" s="1"/>
  <c r="CU12" i="6"/>
  <c r="CV12" i="6"/>
  <c r="EW12" i="6" s="1"/>
  <c r="CW12" i="6"/>
  <c r="EX12" i="6" s="1"/>
  <c r="CX12" i="6"/>
  <c r="EY12" i="6" s="1"/>
  <c r="CY12" i="6"/>
  <c r="CZ12" i="6"/>
  <c r="FA12" i="6" s="1"/>
  <c r="DA12" i="6"/>
  <c r="DB12" i="6"/>
  <c r="BA13" i="6"/>
  <c r="BI13" i="6"/>
  <c r="BJ13" i="6"/>
  <c r="BK13" i="6"/>
  <c r="DL13" i="6" s="1"/>
  <c r="BL13" i="6"/>
  <c r="DM13" i="6" s="1"/>
  <c r="BM13" i="6"/>
  <c r="DN13" i="6" s="1"/>
  <c r="BN13" i="6"/>
  <c r="BO13" i="6"/>
  <c r="DP13" i="6" s="1"/>
  <c r="BP13" i="6"/>
  <c r="DQ13" i="6" s="1"/>
  <c r="BQ13" i="6"/>
  <c r="BR13" i="6"/>
  <c r="DS13" i="6" s="1"/>
  <c r="BS13" i="6"/>
  <c r="DT13" i="6" s="1"/>
  <c r="BT13" i="6"/>
  <c r="DU13" i="6" s="1"/>
  <c r="BU13" i="6"/>
  <c r="BV13" i="6"/>
  <c r="BW13" i="6"/>
  <c r="DX13" i="6" s="1"/>
  <c r="BX13" i="6"/>
  <c r="DY13" i="6" s="1"/>
  <c r="BY13" i="6"/>
  <c r="BZ13" i="6"/>
  <c r="CA13" i="6"/>
  <c r="EB13" i="6" s="1"/>
  <c r="CB13" i="6"/>
  <c r="EC13" i="6" s="1"/>
  <c r="CC13" i="6"/>
  <c r="CD13" i="6"/>
  <c r="FP13" i="6" s="1"/>
  <c r="CE13" i="6"/>
  <c r="EF13" i="6" s="1"/>
  <c r="CF13" i="6"/>
  <c r="EG13" i="6" s="1"/>
  <c r="CG13" i="6"/>
  <c r="CH13" i="6"/>
  <c r="EI13" i="6" s="1"/>
  <c r="CI13" i="6"/>
  <c r="EJ13" i="6" s="1"/>
  <c r="CJ13" i="6"/>
  <c r="EK13" i="6" s="1"/>
  <c r="CK13" i="6"/>
  <c r="CL13" i="6"/>
  <c r="CM13" i="6"/>
  <c r="EN13" i="6" s="1"/>
  <c r="CN13" i="6"/>
  <c r="EO13" i="6" s="1"/>
  <c r="CO13" i="6"/>
  <c r="CP13" i="6"/>
  <c r="CQ13" i="6"/>
  <c r="ER13" i="6" s="1"/>
  <c r="CR13" i="6"/>
  <c r="ES13" i="6" s="1"/>
  <c r="CS13" i="6"/>
  <c r="CT13" i="6"/>
  <c r="FU13" i="6" s="1"/>
  <c r="CU13" i="6"/>
  <c r="EV13" i="6" s="1"/>
  <c r="CV13" i="6"/>
  <c r="EW13" i="6" s="1"/>
  <c r="CW13" i="6"/>
  <c r="EX13" i="6" s="1"/>
  <c r="CX13" i="6"/>
  <c r="EY13" i="6" s="1"/>
  <c r="CY13" i="6"/>
  <c r="EZ13" i="6" s="1"/>
  <c r="CZ13" i="6"/>
  <c r="FA13" i="6" s="1"/>
  <c r="DA13" i="6"/>
  <c r="DB13" i="6"/>
  <c r="BA14" i="6"/>
  <c r="BI14" i="6"/>
  <c r="DJ14" i="6" s="1"/>
  <c r="BJ14" i="6"/>
  <c r="DK14" i="6" s="1"/>
  <c r="BK14" i="6"/>
  <c r="FK14" i="6" s="1"/>
  <c r="BL14" i="6"/>
  <c r="BM14" i="6"/>
  <c r="DN14" i="6" s="1"/>
  <c r="BN14" i="6"/>
  <c r="DO14" i="6" s="1"/>
  <c r="BO14" i="6"/>
  <c r="DP14" i="6" s="1"/>
  <c r="BP14" i="6"/>
  <c r="BQ14" i="6"/>
  <c r="DR14" i="6" s="1"/>
  <c r="BR14" i="6"/>
  <c r="BS14" i="6"/>
  <c r="BT14" i="6"/>
  <c r="BU14" i="6"/>
  <c r="DV14" i="6" s="1"/>
  <c r="BV14" i="6"/>
  <c r="BW14" i="6"/>
  <c r="DX14" i="6" s="1"/>
  <c r="BX14" i="6"/>
  <c r="BY14" i="6"/>
  <c r="DZ14" i="6" s="1"/>
  <c r="BZ14" i="6"/>
  <c r="EA14" i="6" s="1"/>
  <c r="CA14" i="6"/>
  <c r="CB14" i="6"/>
  <c r="CC14" i="6"/>
  <c r="ED14" i="6" s="1"/>
  <c r="CD14" i="6"/>
  <c r="EE14" i="6" s="1"/>
  <c r="CE14" i="6"/>
  <c r="EF14" i="6" s="1"/>
  <c r="CF14" i="6"/>
  <c r="CG14" i="6"/>
  <c r="EH14" i="6" s="1"/>
  <c r="CH14" i="6"/>
  <c r="EI14" i="6" s="1"/>
  <c r="CI14" i="6"/>
  <c r="FQ14" i="6" s="1"/>
  <c r="CJ14" i="6"/>
  <c r="CK14" i="6"/>
  <c r="EL14" i="6" s="1"/>
  <c r="CL14" i="6"/>
  <c r="CM14" i="6"/>
  <c r="EN14" i="6" s="1"/>
  <c r="CN14" i="6"/>
  <c r="CO14" i="6"/>
  <c r="EP14" i="6" s="1"/>
  <c r="CP14" i="6"/>
  <c r="EQ14" i="6" s="1"/>
  <c r="CQ14" i="6"/>
  <c r="FS14" i="6" s="1"/>
  <c r="CR14" i="6"/>
  <c r="CS14" i="6"/>
  <c r="ET14" i="6" s="1"/>
  <c r="CT14" i="6"/>
  <c r="EU14" i="6" s="1"/>
  <c r="CU14" i="6"/>
  <c r="EV14" i="6" s="1"/>
  <c r="CV14" i="6"/>
  <c r="CW14" i="6"/>
  <c r="EX14" i="6" s="1"/>
  <c r="CX14" i="6"/>
  <c r="EY14" i="6" s="1"/>
  <c r="CY14" i="6"/>
  <c r="CZ14" i="6"/>
  <c r="DA14" i="6"/>
  <c r="FB14" i="6" s="1"/>
  <c r="DB14" i="6"/>
  <c r="FC14" i="6" s="1"/>
  <c r="DL14" i="6"/>
  <c r="BA15" i="6"/>
  <c r="BI15" i="6"/>
  <c r="DJ15" i="6" s="1"/>
  <c r="BJ15" i="6"/>
  <c r="DK15" i="6" s="1"/>
  <c r="BK15" i="6"/>
  <c r="FK15" i="6" s="1"/>
  <c r="BL15" i="6"/>
  <c r="BM15" i="6"/>
  <c r="DN15" i="6" s="1"/>
  <c r="BN15" i="6"/>
  <c r="DO15" i="6" s="1"/>
  <c r="BO15" i="6"/>
  <c r="BP15" i="6"/>
  <c r="BQ15" i="6"/>
  <c r="DR15" i="6" s="1"/>
  <c r="BR15" i="6"/>
  <c r="DS15" i="6" s="1"/>
  <c r="BS15" i="6"/>
  <c r="DT15" i="6" s="1"/>
  <c r="BT15" i="6"/>
  <c r="FM15" i="6" s="1"/>
  <c r="BU15" i="6"/>
  <c r="DV15" i="6" s="1"/>
  <c r="BV15" i="6"/>
  <c r="DW15" i="6" s="1"/>
  <c r="BW15" i="6"/>
  <c r="DX15" i="6" s="1"/>
  <c r="BX15" i="6"/>
  <c r="BY15" i="6"/>
  <c r="DZ15" i="6" s="1"/>
  <c r="BZ15" i="6"/>
  <c r="EA15" i="6" s="1"/>
  <c r="CA15" i="6"/>
  <c r="EB15" i="6" s="1"/>
  <c r="CB15" i="6"/>
  <c r="CC15" i="6"/>
  <c r="ED15" i="6" s="1"/>
  <c r="CD15" i="6"/>
  <c r="EE15" i="6" s="1"/>
  <c r="CE15" i="6"/>
  <c r="CF15" i="6"/>
  <c r="CG15" i="6"/>
  <c r="EH15" i="6" s="1"/>
  <c r="CH15" i="6"/>
  <c r="EI15" i="6" s="1"/>
  <c r="CI15" i="6"/>
  <c r="EJ15" i="6" s="1"/>
  <c r="CJ15" i="6"/>
  <c r="CK15" i="6"/>
  <c r="EL15" i="6" s="1"/>
  <c r="CL15" i="6"/>
  <c r="EM15" i="6" s="1"/>
  <c r="CM15" i="6"/>
  <c r="CN15" i="6"/>
  <c r="CO15" i="6"/>
  <c r="EP15" i="6" s="1"/>
  <c r="CP15" i="6"/>
  <c r="EQ15" i="6" s="1"/>
  <c r="CQ15" i="6"/>
  <c r="ER15" i="6" s="1"/>
  <c r="CR15" i="6"/>
  <c r="CS15" i="6"/>
  <c r="ET15" i="6" s="1"/>
  <c r="CT15" i="6"/>
  <c r="EU15" i="6" s="1"/>
  <c r="CU15" i="6"/>
  <c r="CV15" i="6"/>
  <c r="CW15" i="6"/>
  <c r="EX15" i="6" s="1"/>
  <c r="CX15" i="6"/>
  <c r="EY15" i="6" s="1"/>
  <c r="CY15" i="6"/>
  <c r="CZ15" i="6"/>
  <c r="DA15" i="6"/>
  <c r="FB15" i="6" s="1"/>
  <c r="DB15" i="6"/>
  <c r="FC15" i="6" s="1"/>
  <c r="DL15" i="6"/>
  <c r="DM15" i="6"/>
  <c r="BA16" i="6"/>
  <c r="BI16" i="6"/>
  <c r="DJ16" i="6" s="1"/>
  <c r="BJ16" i="6"/>
  <c r="BK16" i="6"/>
  <c r="DL16" i="6" s="1"/>
  <c r="BL16" i="6"/>
  <c r="DM16" i="6" s="1"/>
  <c r="BM16" i="6"/>
  <c r="DN16" i="6" s="1"/>
  <c r="BN16" i="6"/>
  <c r="DO16" i="6" s="1"/>
  <c r="BO16" i="6"/>
  <c r="BP16" i="6"/>
  <c r="FL16" i="6" s="1"/>
  <c r="BQ16" i="6"/>
  <c r="DR16" i="6" s="1"/>
  <c r="BR16" i="6"/>
  <c r="BS16" i="6"/>
  <c r="BT16" i="6"/>
  <c r="BU16" i="6"/>
  <c r="DV16" i="6" s="1"/>
  <c r="BV16" i="6"/>
  <c r="DW16" i="6" s="1"/>
  <c r="BW16" i="6"/>
  <c r="DX16" i="6" s="1"/>
  <c r="BX16" i="6"/>
  <c r="BY16" i="6"/>
  <c r="BZ16" i="6"/>
  <c r="CA16" i="6"/>
  <c r="CB16" i="6"/>
  <c r="CC16" i="6"/>
  <c r="CD16" i="6"/>
  <c r="EE16" i="6" s="1"/>
  <c r="CE16" i="6"/>
  <c r="CF16" i="6"/>
  <c r="CG16" i="6"/>
  <c r="CH16" i="6"/>
  <c r="CI16" i="6"/>
  <c r="CJ16" i="6"/>
  <c r="CK16" i="6"/>
  <c r="EL16" i="6" s="1"/>
  <c r="CL16" i="6"/>
  <c r="EM16" i="6" s="1"/>
  <c r="CM16" i="6"/>
  <c r="CN16" i="6"/>
  <c r="CO16" i="6"/>
  <c r="CP16" i="6"/>
  <c r="CQ16" i="6"/>
  <c r="ER16" i="6" s="1"/>
  <c r="CR16" i="6"/>
  <c r="CS16" i="6"/>
  <c r="ET16" i="6" s="1"/>
  <c r="CT16" i="6"/>
  <c r="EU16" i="6" s="1"/>
  <c r="CU16" i="6"/>
  <c r="CV16" i="6"/>
  <c r="CW16" i="6"/>
  <c r="EX16" i="6" s="1"/>
  <c r="CX16" i="6"/>
  <c r="EY16" i="6" s="1"/>
  <c r="CY16" i="6"/>
  <c r="CZ16" i="6"/>
  <c r="DA16" i="6"/>
  <c r="DB16" i="6"/>
  <c r="FC16" i="6" s="1"/>
  <c r="BA17" i="6"/>
  <c r="BI17" i="6"/>
  <c r="BJ17" i="6"/>
  <c r="DK17" i="6" s="1"/>
  <c r="BK17" i="6"/>
  <c r="BL17" i="6"/>
  <c r="BM17" i="6"/>
  <c r="BN17" i="6"/>
  <c r="BO17" i="6"/>
  <c r="BP17" i="6"/>
  <c r="BQ17" i="6"/>
  <c r="BR17" i="6"/>
  <c r="DS17" i="6" s="1"/>
  <c r="BS17" i="6"/>
  <c r="BT17" i="6"/>
  <c r="BU17" i="6"/>
  <c r="DV17" i="6" s="1"/>
  <c r="BV17" i="6"/>
  <c r="DW17" i="6" s="1"/>
  <c r="BW17" i="6"/>
  <c r="BX17" i="6"/>
  <c r="BY17" i="6"/>
  <c r="DZ17" i="6" s="1"/>
  <c r="BZ17" i="6"/>
  <c r="EA17" i="6" s="1"/>
  <c r="CA17" i="6"/>
  <c r="CB17" i="6"/>
  <c r="CC17" i="6"/>
  <c r="ED17" i="6" s="1"/>
  <c r="CD17" i="6"/>
  <c r="EE17" i="6" s="1"/>
  <c r="CE17" i="6"/>
  <c r="EF17" i="6" s="1"/>
  <c r="CF17" i="6"/>
  <c r="CG17" i="6"/>
  <c r="CH17" i="6"/>
  <c r="EI17" i="6" s="1"/>
  <c r="CI17" i="6"/>
  <c r="CJ17" i="6"/>
  <c r="CK17" i="6"/>
  <c r="EL17" i="6" s="1"/>
  <c r="CL17" i="6"/>
  <c r="CM17" i="6"/>
  <c r="CN17" i="6"/>
  <c r="CO17" i="6"/>
  <c r="EP17" i="6" s="1"/>
  <c r="CP17" i="6"/>
  <c r="CQ17" i="6"/>
  <c r="ER17" i="6" s="1"/>
  <c r="CR17" i="6"/>
  <c r="CS17" i="6"/>
  <c r="CT17" i="6"/>
  <c r="EU17" i="6" s="1"/>
  <c r="CU17" i="6"/>
  <c r="CV17" i="6"/>
  <c r="CW17" i="6"/>
  <c r="EX17" i="6" s="1"/>
  <c r="CX17" i="6"/>
  <c r="EY17" i="6" s="1"/>
  <c r="CY17" i="6"/>
  <c r="EZ17" i="6" s="1"/>
  <c r="CZ17" i="6"/>
  <c r="DA17" i="6"/>
  <c r="DB17" i="6"/>
  <c r="FC17" i="6" s="1"/>
  <c r="BA18" i="6"/>
  <c r="BI18" i="6"/>
  <c r="BJ18" i="6"/>
  <c r="DK18" i="6" s="1"/>
  <c r="BK18" i="6"/>
  <c r="BL18" i="6"/>
  <c r="DM18" i="6" s="1"/>
  <c r="BM18" i="6"/>
  <c r="BN18" i="6"/>
  <c r="BO18" i="6"/>
  <c r="DP18" i="6" s="1"/>
  <c r="BP18" i="6"/>
  <c r="BQ18" i="6"/>
  <c r="DR18" i="6" s="1"/>
  <c r="BR18" i="6"/>
  <c r="DS18" i="6" s="1"/>
  <c r="BS18" i="6"/>
  <c r="BT18" i="6"/>
  <c r="FM18" i="6" s="1"/>
  <c r="BU18" i="6"/>
  <c r="BV18" i="6"/>
  <c r="BW18" i="6"/>
  <c r="FN18" i="6" s="1"/>
  <c r="BX18" i="6"/>
  <c r="FO18" i="6" s="1"/>
  <c r="BY18" i="6"/>
  <c r="DZ18" i="6" s="1"/>
  <c r="BZ18" i="6"/>
  <c r="CA18" i="6"/>
  <c r="CB18" i="6"/>
  <c r="EC18" i="6" s="1"/>
  <c r="CC18" i="6"/>
  <c r="CD18" i="6"/>
  <c r="CE18" i="6"/>
  <c r="EF18" i="6" s="1"/>
  <c r="CF18" i="6"/>
  <c r="CG18" i="6"/>
  <c r="CH18" i="6"/>
  <c r="CI18" i="6"/>
  <c r="CJ18" i="6"/>
  <c r="CK18" i="6"/>
  <c r="EL18" i="6" s="1"/>
  <c r="CL18" i="6"/>
  <c r="CM18" i="6"/>
  <c r="CN18" i="6"/>
  <c r="EO18" i="6" s="1"/>
  <c r="CO18" i="6"/>
  <c r="CP18" i="6"/>
  <c r="CQ18" i="6"/>
  <c r="FS18" i="6" s="1"/>
  <c r="CR18" i="6"/>
  <c r="ES18" i="6" s="1"/>
  <c r="CS18" i="6"/>
  <c r="CT18" i="6"/>
  <c r="CU18" i="6"/>
  <c r="EV18" i="6" s="1"/>
  <c r="CV18" i="6"/>
  <c r="CW18" i="6"/>
  <c r="EX18" i="6" s="1"/>
  <c r="CX18" i="6"/>
  <c r="EY18" i="6" s="1"/>
  <c r="CY18" i="6"/>
  <c r="CZ18" i="6"/>
  <c r="DA18" i="6"/>
  <c r="FB18" i="6" s="1"/>
  <c r="DB18" i="6"/>
  <c r="DX18" i="6"/>
  <c r="BA19" i="6"/>
  <c r="BI19" i="6"/>
  <c r="DJ19" i="6" s="1"/>
  <c r="BJ19" i="6"/>
  <c r="BK19" i="6"/>
  <c r="FK19" i="6" s="1"/>
  <c r="BL19" i="6"/>
  <c r="BM19" i="6"/>
  <c r="DN19" i="6" s="1"/>
  <c r="BN19" i="6"/>
  <c r="DO19" i="6" s="1"/>
  <c r="BO19" i="6"/>
  <c r="BP19" i="6"/>
  <c r="DQ19" i="6" s="1"/>
  <c r="BQ19" i="6"/>
  <c r="DR19" i="6" s="1"/>
  <c r="BR19" i="6"/>
  <c r="BS19" i="6"/>
  <c r="BT19" i="6"/>
  <c r="BU19" i="6"/>
  <c r="BV19" i="6"/>
  <c r="BW19" i="6"/>
  <c r="FN19" i="6" s="1"/>
  <c r="BX19" i="6"/>
  <c r="BY19" i="6"/>
  <c r="BZ19" i="6"/>
  <c r="CA19" i="6"/>
  <c r="CB19" i="6"/>
  <c r="CC19" i="6"/>
  <c r="ED19" i="6" s="1"/>
  <c r="CD19" i="6"/>
  <c r="CE19" i="6"/>
  <c r="CF19" i="6"/>
  <c r="CG19" i="6"/>
  <c r="EH19" i="6" s="1"/>
  <c r="CH19" i="6"/>
  <c r="CI19" i="6"/>
  <c r="FQ19" i="6" s="1"/>
  <c r="CJ19" i="6"/>
  <c r="EK19" i="6" s="1"/>
  <c r="CK19" i="6"/>
  <c r="EL19" i="6" s="1"/>
  <c r="CL19" i="6"/>
  <c r="CM19" i="6"/>
  <c r="CN19" i="6"/>
  <c r="CO19" i="6"/>
  <c r="EP19" i="6" s="1"/>
  <c r="CP19" i="6"/>
  <c r="CQ19" i="6"/>
  <c r="FS19" i="6" s="1"/>
  <c r="CR19" i="6"/>
  <c r="CS19" i="6"/>
  <c r="ET19" i="6" s="1"/>
  <c r="CT19" i="6"/>
  <c r="CU19" i="6"/>
  <c r="CV19" i="6"/>
  <c r="CW19" i="6"/>
  <c r="EX19" i="6" s="1"/>
  <c r="CX19" i="6"/>
  <c r="CY19" i="6"/>
  <c r="CZ19" i="6"/>
  <c r="DA19" i="6"/>
  <c r="FB19" i="6" s="1"/>
  <c r="DB19" i="6"/>
  <c r="BA20" i="6"/>
  <c r="BI20" i="6"/>
  <c r="BJ20" i="6"/>
  <c r="BK20" i="6"/>
  <c r="FK20" i="6" s="1"/>
  <c r="BL20" i="6"/>
  <c r="BM20" i="6"/>
  <c r="BN20" i="6"/>
  <c r="BO20" i="6"/>
  <c r="DP20" i="6" s="1"/>
  <c r="BP20" i="6"/>
  <c r="DQ20" i="6" s="1"/>
  <c r="BQ20" i="6"/>
  <c r="DR20" i="6" s="1"/>
  <c r="BR20" i="6"/>
  <c r="BS20" i="6"/>
  <c r="DT20" i="6" s="1"/>
  <c r="BT20" i="6"/>
  <c r="BU20" i="6"/>
  <c r="DV20" i="6" s="1"/>
  <c r="BV20" i="6"/>
  <c r="BW20" i="6"/>
  <c r="FN20" i="6" s="1"/>
  <c r="BX20" i="6"/>
  <c r="BY20" i="6"/>
  <c r="DZ20" i="6" s="1"/>
  <c r="BZ20" i="6"/>
  <c r="CA20" i="6"/>
  <c r="EB20" i="6" s="1"/>
  <c r="CB20" i="6"/>
  <c r="CC20" i="6"/>
  <c r="ED20" i="6" s="1"/>
  <c r="CD20" i="6"/>
  <c r="CE20" i="6"/>
  <c r="CF20" i="6"/>
  <c r="EG20" i="6" s="1"/>
  <c r="CG20" i="6"/>
  <c r="EH20" i="6" s="1"/>
  <c r="CH20" i="6"/>
  <c r="CI20" i="6"/>
  <c r="EJ20" i="6" s="1"/>
  <c r="CJ20" i="6"/>
  <c r="CK20" i="6"/>
  <c r="EL20" i="6" s="1"/>
  <c r="CL20" i="6"/>
  <c r="CM20" i="6"/>
  <c r="CN20" i="6"/>
  <c r="EO20" i="6" s="1"/>
  <c r="CO20" i="6"/>
  <c r="EP20" i="6" s="1"/>
  <c r="CP20" i="6"/>
  <c r="CQ20" i="6"/>
  <c r="ER20" i="6" s="1"/>
  <c r="CR20" i="6"/>
  <c r="CS20" i="6"/>
  <c r="ET20" i="6" s="1"/>
  <c r="CT20" i="6"/>
  <c r="CU20" i="6"/>
  <c r="EV20" i="6" s="1"/>
  <c r="CV20" i="6"/>
  <c r="CW20" i="6"/>
  <c r="EX20" i="6" s="1"/>
  <c r="CX20" i="6"/>
  <c r="CY20" i="6"/>
  <c r="EZ20" i="6" s="1"/>
  <c r="CZ20" i="6"/>
  <c r="DA20" i="6"/>
  <c r="FB20" i="6" s="1"/>
  <c r="DB20" i="6"/>
  <c r="DL20" i="6"/>
  <c r="DM20" i="6"/>
  <c r="DN20" i="6"/>
  <c r="BA21" i="6"/>
  <c r="BI21" i="6"/>
  <c r="BJ21" i="6"/>
  <c r="BK21" i="6"/>
  <c r="FK21" i="6" s="1"/>
  <c r="BL21" i="6"/>
  <c r="BM21" i="6"/>
  <c r="DN21" i="6" s="1"/>
  <c r="BN21" i="6"/>
  <c r="BO21" i="6"/>
  <c r="DP21" i="6" s="1"/>
  <c r="BP21" i="6"/>
  <c r="DQ21" i="6" s="1"/>
  <c r="BQ21" i="6"/>
  <c r="DR21" i="6" s="1"/>
  <c r="BR21" i="6"/>
  <c r="BS21" i="6"/>
  <c r="BT21" i="6"/>
  <c r="DU21" i="6" s="1"/>
  <c r="BU21" i="6"/>
  <c r="DV21" i="6" s="1"/>
  <c r="BV21" i="6"/>
  <c r="BW21" i="6"/>
  <c r="DX21" i="6" s="1"/>
  <c r="BX21" i="6"/>
  <c r="BY21" i="6"/>
  <c r="DZ21" i="6" s="1"/>
  <c r="BZ21" i="6"/>
  <c r="CA21" i="6"/>
  <c r="CB21" i="6"/>
  <c r="CC21" i="6"/>
  <c r="CD21" i="6"/>
  <c r="CE21" i="6"/>
  <c r="CF21" i="6"/>
  <c r="EG21" i="6" s="1"/>
  <c r="CG21" i="6"/>
  <c r="EH21" i="6" s="1"/>
  <c r="CH21" i="6"/>
  <c r="CI21" i="6"/>
  <c r="CJ21" i="6"/>
  <c r="CK21" i="6"/>
  <c r="EL21" i="6" s="1"/>
  <c r="CL21" i="6"/>
  <c r="CM21" i="6"/>
  <c r="CN21" i="6"/>
  <c r="EO21" i="6" s="1"/>
  <c r="CO21" i="6"/>
  <c r="CP21" i="6"/>
  <c r="CQ21" i="6"/>
  <c r="FS21" i="6" s="1"/>
  <c r="CR21" i="6"/>
  <c r="ES21" i="6" s="1"/>
  <c r="CS21" i="6"/>
  <c r="CT21" i="6"/>
  <c r="CU21" i="6"/>
  <c r="CV21" i="6"/>
  <c r="CW21" i="6"/>
  <c r="EX21" i="6" s="1"/>
  <c r="CX21" i="6"/>
  <c r="CY21" i="6"/>
  <c r="EZ21" i="6" s="1"/>
  <c r="CZ21" i="6"/>
  <c r="DA21" i="6"/>
  <c r="FB21" i="6" s="1"/>
  <c r="DB21" i="6"/>
  <c r="DL21" i="6"/>
  <c r="DM21" i="6"/>
  <c r="BA22" i="6"/>
  <c r="BI22" i="6"/>
  <c r="DJ22" i="6" s="1"/>
  <c r="BJ22" i="6"/>
  <c r="DK22" i="6" s="1"/>
  <c r="BK22" i="6"/>
  <c r="DL22" i="6" s="1"/>
  <c r="BL22" i="6"/>
  <c r="DM22" i="6" s="1"/>
  <c r="BM22" i="6"/>
  <c r="DN22" i="6" s="1"/>
  <c r="BN22" i="6"/>
  <c r="DO22" i="6" s="1"/>
  <c r="BO22" i="6"/>
  <c r="DP22" i="6" s="1"/>
  <c r="BP22" i="6"/>
  <c r="FL22" i="6" s="1"/>
  <c r="BQ22" i="6"/>
  <c r="BR22" i="6"/>
  <c r="DS22" i="6" s="1"/>
  <c r="BS22" i="6"/>
  <c r="DT22" i="6" s="1"/>
  <c r="BT22" i="6"/>
  <c r="FM22" i="6" s="1"/>
  <c r="BU22" i="6"/>
  <c r="BV22" i="6"/>
  <c r="DW22" i="6" s="1"/>
  <c r="BW22" i="6"/>
  <c r="DX22" i="6" s="1"/>
  <c r="BX22" i="6"/>
  <c r="DY22" i="6" s="1"/>
  <c r="BY22" i="6"/>
  <c r="DZ22" i="6" s="1"/>
  <c r="BZ22" i="6"/>
  <c r="EA22" i="6" s="1"/>
  <c r="CA22" i="6"/>
  <c r="EB22" i="6" s="1"/>
  <c r="CB22" i="6"/>
  <c r="CC22" i="6"/>
  <c r="ED22" i="6" s="1"/>
  <c r="CD22" i="6"/>
  <c r="EE22" i="6" s="1"/>
  <c r="CE22" i="6"/>
  <c r="EF22" i="6" s="1"/>
  <c r="CF22" i="6"/>
  <c r="CG22" i="6"/>
  <c r="EH22" i="6" s="1"/>
  <c r="CH22" i="6"/>
  <c r="EI22" i="6" s="1"/>
  <c r="CI22" i="6"/>
  <c r="EJ22" i="6" s="1"/>
  <c r="CJ22" i="6"/>
  <c r="FR22" i="6" s="1"/>
  <c r="CK22" i="6"/>
  <c r="CL22" i="6"/>
  <c r="EM22" i="6" s="1"/>
  <c r="CM22" i="6"/>
  <c r="EN22" i="6" s="1"/>
  <c r="CN22" i="6"/>
  <c r="EO22" i="6" s="1"/>
  <c r="CO22" i="6"/>
  <c r="EP22" i="6" s="1"/>
  <c r="CP22" i="6"/>
  <c r="EQ22" i="6" s="1"/>
  <c r="CQ22" i="6"/>
  <c r="ER22" i="6" s="1"/>
  <c r="CR22" i="6"/>
  <c r="ES22" i="6" s="1"/>
  <c r="CS22" i="6"/>
  <c r="ET22" i="6" s="1"/>
  <c r="CT22" i="6"/>
  <c r="EU22" i="6" s="1"/>
  <c r="CU22" i="6"/>
  <c r="EV22" i="6" s="1"/>
  <c r="CV22" i="6"/>
  <c r="CW22" i="6"/>
  <c r="EX22" i="6" s="1"/>
  <c r="CX22" i="6"/>
  <c r="EY22" i="6" s="1"/>
  <c r="CY22" i="6"/>
  <c r="EZ22" i="6" s="1"/>
  <c r="CZ22" i="6"/>
  <c r="DA22" i="6"/>
  <c r="DB22" i="6"/>
  <c r="FC22" i="6" s="1"/>
  <c r="BA23" i="6"/>
  <c r="BI23" i="6"/>
  <c r="DJ23" i="6" s="1"/>
  <c r="BJ23" i="6"/>
  <c r="DK23" i="6" s="1"/>
  <c r="BK23" i="6"/>
  <c r="DL23" i="6" s="1"/>
  <c r="BL23" i="6"/>
  <c r="DM23" i="6" s="1"/>
  <c r="BM23" i="6"/>
  <c r="BN23" i="6"/>
  <c r="BO23" i="6"/>
  <c r="DP23" i="6" s="1"/>
  <c r="BP23" i="6"/>
  <c r="DQ23" i="6" s="1"/>
  <c r="BQ23" i="6"/>
  <c r="DR23" i="6" s="1"/>
  <c r="BR23" i="6"/>
  <c r="DS23" i="6" s="1"/>
  <c r="BS23" i="6"/>
  <c r="DT23" i="6" s="1"/>
  <c r="BT23" i="6"/>
  <c r="DU23" i="6" s="1"/>
  <c r="BU23" i="6"/>
  <c r="BV23" i="6"/>
  <c r="DW23" i="6" s="1"/>
  <c r="BW23" i="6"/>
  <c r="BX23" i="6"/>
  <c r="DY23" i="6" s="1"/>
  <c r="BY23" i="6"/>
  <c r="DZ23" i="6" s="1"/>
  <c r="BZ23" i="6"/>
  <c r="CA23" i="6"/>
  <c r="EB23" i="6" s="1"/>
  <c r="CB23" i="6"/>
  <c r="EC23" i="6" s="1"/>
  <c r="CC23" i="6"/>
  <c r="CD23" i="6"/>
  <c r="FP23" i="6" s="1"/>
  <c r="CE23" i="6"/>
  <c r="EF23" i="6" s="1"/>
  <c r="CF23" i="6"/>
  <c r="EG23" i="6" s="1"/>
  <c r="CG23" i="6"/>
  <c r="EH23" i="6" s="1"/>
  <c r="CH23" i="6"/>
  <c r="CI23" i="6"/>
  <c r="EJ23" i="6" s="1"/>
  <c r="CJ23" i="6"/>
  <c r="EK23" i="6" s="1"/>
  <c r="CK23" i="6"/>
  <c r="CL23" i="6"/>
  <c r="CM23" i="6"/>
  <c r="CN23" i="6"/>
  <c r="CO23" i="6"/>
  <c r="EP23" i="6" s="1"/>
  <c r="CP23" i="6"/>
  <c r="EQ23" i="6" s="1"/>
  <c r="CQ23" i="6"/>
  <c r="ER23" i="6" s="1"/>
  <c r="CR23" i="6"/>
  <c r="CS23" i="6"/>
  <c r="CT23" i="6"/>
  <c r="CU23" i="6"/>
  <c r="EV23" i="6" s="1"/>
  <c r="CV23" i="6"/>
  <c r="CW23" i="6"/>
  <c r="EX23" i="6" s="1"/>
  <c r="CX23" i="6"/>
  <c r="EY23" i="6" s="1"/>
  <c r="CY23" i="6"/>
  <c r="EZ23" i="6" s="1"/>
  <c r="CZ23" i="6"/>
  <c r="DA23" i="6"/>
  <c r="DB23" i="6"/>
  <c r="BA24" i="6"/>
  <c r="BI24" i="6"/>
  <c r="DJ24" i="6" s="1"/>
  <c r="BJ24" i="6"/>
  <c r="DK24" i="6" s="1"/>
  <c r="BK24" i="6"/>
  <c r="BL24" i="6"/>
  <c r="DM24" i="6" s="1"/>
  <c r="BM24" i="6"/>
  <c r="DN24" i="6" s="1"/>
  <c r="BN24" i="6"/>
  <c r="DO24" i="6" s="1"/>
  <c r="BO24" i="6"/>
  <c r="DP24" i="6" s="1"/>
  <c r="BP24" i="6"/>
  <c r="DQ24" i="6" s="1"/>
  <c r="BQ24" i="6"/>
  <c r="DR24" i="6" s="1"/>
  <c r="BR24" i="6"/>
  <c r="BS24" i="6"/>
  <c r="BT24" i="6"/>
  <c r="DU24" i="6" s="1"/>
  <c r="BU24" i="6"/>
  <c r="DV24" i="6" s="1"/>
  <c r="BV24" i="6"/>
  <c r="BW24" i="6"/>
  <c r="BX24" i="6"/>
  <c r="DY24" i="6" s="1"/>
  <c r="BY24" i="6"/>
  <c r="DZ24" i="6" s="1"/>
  <c r="BZ24" i="6"/>
  <c r="EA24" i="6" s="1"/>
  <c r="CA24" i="6"/>
  <c r="CB24" i="6"/>
  <c r="EC24" i="6" s="1"/>
  <c r="CC24" i="6"/>
  <c r="ED24" i="6" s="1"/>
  <c r="CD24" i="6"/>
  <c r="EE24" i="6" s="1"/>
  <c r="CE24" i="6"/>
  <c r="CF24" i="6"/>
  <c r="EG24" i="6" s="1"/>
  <c r="CG24" i="6"/>
  <c r="EH24" i="6" s="1"/>
  <c r="CH24" i="6"/>
  <c r="CI24" i="6"/>
  <c r="FQ24" i="6" s="1"/>
  <c r="CJ24" i="6"/>
  <c r="EK24" i="6" s="1"/>
  <c r="CK24" i="6"/>
  <c r="EL24" i="6" s="1"/>
  <c r="CL24" i="6"/>
  <c r="EM24" i="6" s="1"/>
  <c r="CM24" i="6"/>
  <c r="CN24" i="6"/>
  <c r="EO24" i="6" s="1"/>
  <c r="CO24" i="6"/>
  <c r="EP24" i="6" s="1"/>
  <c r="CP24" i="6"/>
  <c r="EQ24" i="6" s="1"/>
  <c r="CQ24" i="6"/>
  <c r="FS24" i="6" s="1"/>
  <c r="CR24" i="6"/>
  <c r="ES24" i="6" s="1"/>
  <c r="CS24" i="6"/>
  <c r="ET24" i="6" s="1"/>
  <c r="CT24" i="6"/>
  <c r="EU24" i="6" s="1"/>
  <c r="CU24" i="6"/>
  <c r="EV24" i="6" s="1"/>
  <c r="CV24" i="6"/>
  <c r="EW24" i="6" s="1"/>
  <c r="CW24" i="6"/>
  <c r="EX24" i="6" s="1"/>
  <c r="CX24" i="6"/>
  <c r="CY24" i="6"/>
  <c r="CZ24" i="6"/>
  <c r="FA24" i="6" s="1"/>
  <c r="DA24" i="6"/>
  <c r="FB24" i="6" s="1"/>
  <c r="DB24" i="6"/>
  <c r="BA25" i="6"/>
  <c r="BI25" i="6"/>
  <c r="DJ25" i="6" s="1"/>
  <c r="BJ25" i="6"/>
  <c r="DK25" i="6" s="1"/>
  <c r="BK25" i="6"/>
  <c r="DL25" i="6" s="1"/>
  <c r="BL25" i="6"/>
  <c r="BM25" i="6"/>
  <c r="DN25" i="6" s="1"/>
  <c r="BN25" i="6"/>
  <c r="DO25" i="6" s="1"/>
  <c r="BO25" i="6"/>
  <c r="DP25" i="6" s="1"/>
  <c r="BP25" i="6"/>
  <c r="DQ25" i="6" s="1"/>
  <c r="BQ25" i="6"/>
  <c r="DR25" i="6" s="1"/>
  <c r="BR25" i="6"/>
  <c r="DS25" i="6" s="1"/>
  <c r="BS25" i="6"/>
  <c r="BT25" i="6"/>
  <c r="FM25" i="6" s="1"/>
  <c r="BU25" i="6"/>
  <c r="BV25" i="6"/>
  <c r="DW25" i="6" s="1"/>
  <c r="BW25" i="6"/>
  <c r="BX25" i="6"/>
  <c r="FO25" i="6" s="1"/>
  <c r="BY25" i="6"/>
  <c r="BZ25" i="6"/>
  <c r="EA25" i="6" s="1"/>
  <c r="CA25" i="6"/>
  <c r="EB25" i="6" s="1"/>
  <c r="CB25" i="6"/>
  <c r="CC25" i="6"/>
  <c r="CD25" i="6"/>
  <c r="EE25" i="6" s="1"/>
  <c r="CE25" i="6"/>
  <c r="EF25" i="6" s="1"/>
  <c r="CF25" i="6"/>
  <c r="CG25" i="6"/>
  <c r="CH25" i="6"/>
  <c r="EI25" i="6" s="1"/>
  <c r="CI25" i="6"/>
  <c r="CJ25" i="6"/>
  <c r="FR25" i="6" s="1"/>
  <c r="CK25" i="6"/>
  <c r="EL25" i="6" s="1"/>
  <c r="CL25" i="6"/>
  <c r="EM25" i="6" s="1"/>
  <c r="CM25" i="6"/>
  <c r="EN25" i="6" s="1"/>
  <c r="CN25" i="6"/>
  <c r="CO25" i="6"/>
  <c r="CP25" i="6"/>
  <c r="EQ25" i="6" s="1"/>
  <c r="CQ25" i="6"/>
  <c r="CR25" i="6"/>
  <c r="ES25" i="6" s="1"/>
  <c r="CS25" i="6"/>
  <c r="CT25" i="6"/>
  <c r="EU25" i="6" s="1"/>
  <c r="CU25" i="6"/>
  <c r="EV25" i="6" s="1"/>
  <c r="CV25" i="6"/>
  <c r="EW25" i="6" s="1"/>
  <c r="CW25" i="6"/>
  <c r="EX25" i="6" s="1"/>
  <c r="CX25" i="6"/>
  <c r="EY25" i="6" s="1"/>
  <c r="CY25" i="6"/>
  <c r="CZ25" i="6"/>
  <c r="DA25" i="6"/>
  <c r="FB25" i="6" s="1"/>
  <c r="DB25" i="6"/>
  <c r="FC25" i="6" s="1"/>
  <c r="BA26" i="6"/>
  <c r="BI26" i="6"/>
  <c r="DJ26" i="6" s="1"/>
  <c r="BJ26" i="6"/>
  <c r="DK26" i="6" s="1"/>
  <c r="BK26" i="6"/>
  <c r="BL26" i="6"/>
  <c r="DM26" i="6" s="1"/>
  <c r="BM26" i="6"/>
  <c r="BN26" i="6"/>
  <c r="BO26" i="6"/>
  <c r="BP26" i="6"/>
  <c r="DQ26" i="6" s="1"/>
  <c r="BQ26" i="6"/>
  <c r="BR26" i="6"/>
  <c r="DS26" i="6" s="1"/>
  <c r="BS26" i="6"/>
  <c r="BT26" i="6"/>
  <c r="DU26" i="6" s="1"/>
  <c r="BU26" i="6"/>
  <c r="BV26" i="6"/>
  <c r="BW26" i="6"/>
  <c r="BX26" i="6"/>
  <c r="DY26" i="6" s="1"/>
  <c r="BY26" i="6"/>
  <c r="DZ26" i="6" s="1"/>
  <c r="BZ26" i="6"/>
  <c r="EA26" i="6" s="1"/>
  <c r="CA26" i="6"/>
  <c r="CB26" i="6"/>
  <c r="EC26" i="6" s="1"/>
  <c r="CC26" i="6"/>
  <c r="ED26" i="6" s="1"/>
  <c r="CD26" i="6"/>
  <c r="FP26" i="6" s="1"/>
  <c r="CE26" i="6"/>
  <c r="CF26" i="6"/>
  <c r="EG26" i="6" s="1"/>
  <c r="CG26" i="6"/>
  <c r="CH26" i="6"/>
  <c r="EI26" i="6" s="1"/>
  <c r="CI26" i="6"/>
  <c r="CJ26" i="6"/>
  <c r="EK26" i="6" s="1"/>
  <c r="CK26" i="6"/>
  <c r="CL26" i="6"/>
  <c r="CM26" i="6"/>
  <c r="CN26" i="6"/>
  <c r="EO26" i="6" s="1"/>
  <c r="CO26" i="6"/>
  <c r="CP26" i="6"/>
  <c r="EQ26" i="6" s="1"/>
  <c r="CQ26" i="6"/>
  <c r="CR26" i="6"/>
  <c r="ES26" i="6" s="1"/>
  <c r="CS26" i="6"/>
  <c r="CT26" i="6"/>
  <c r="FU26" i="6" s="1"/>
  <c r="CU26" i="6"/>
  <c r="CV26" i="6"/>
  <c r="EW26" i="6" s="1"/>
  <c r="CW26" i="6"/>
  <c r="EX26" i="6" s="1"/>
  <c r="CX26" i="6"/>
  <c r="CY26" i="6"/>
  <c r="CZ26" i="6"/>
  <c r="FA26" i="6" s="1"/>
  <c r="DA26" i="6"/>
  <c r="DB26" i="6"/>
  <c r="FC26" i="6" s="1"/>
  <c r="BA27" i="6"/>
  <c r="BI27" i="6"/>
  <c r="BJ27" i="6"/>
  <c r="DK27" i="6" s="1"/>
  <c r="BK27" i="6"/>
  <c r="BL27" i="6"/>
  <c r="DM27" i="6" s="1"/>
  <c r="BM27" i="6"/>
  <c r="BN27" i="6"/>
  <c r="BO27" i="6"/>
  <c r="BP27" i="6"/>
  <c r="DQ27" i="6" s="1"/>
  <c r="BQ27" i="6"/>
  <c r="BR27" i="6"/>
  <c r="BS27" i="6"/>
  <c r="DT27" i="6" s="1"/>
  <c r="BT27" i="6"/>
  <c r="DU27" i="6" s="1"/>
  <c r="BU27" i="6"/>
  <c r="DV27" i="6" s="1"/>
  <c r="BV27" i="6"/>
  <c r="BW27" i="6"/>
  <c r="DX27" i="6" s="1"/>
  <c r="BX27" i="6"/>
  <c r="DY27" i="6" s="1"/>
  <c r="BY27" i="6"/>
  <c r="BZ27" i="6"/>
  <c r="EA27" i="6" s="1"/>
  <c r="CA27" i="6"/>
  <c r="CB27" i="6"/>
  <c r="EC27" i="6" s="1"/>
  <c r="CC27" i="6"/>
  <c r="ED27" i="6" s="1"/>
  <c r="CD27" i="6"/>
  <c r="FP27" i="6" s="1"/>
  <c r="CE27" i="6"/>
  <c r="CF27" i="6"/>
  <c r="EG27" i="6" s="1"/>
  <c r="CG27" i="6"/>
  <c r="CH27" i="6"/>
  <c r="EI27" i="6" s="1"/>
  <c r="CI27" i="6"/>
  <c r="CJ27" i="6"/>
  <c r="EK27" i="6" s="1"/>
  <c r="CK27" i="6"/>
  <c r="CL27" i="6"/>
  <c r="CM27" i="6"/>
  <c r="CN27" i="6"/>
  <c r="EO27" i="6" s="1"/>
  <c r="CO27" i="6"/>
  <c r="EP27" i="6" s="1"/>
  <c r="CP27" i="6"/>
  <c r="EQ27" i="6" s="1"/>
  <c r="CQ27" i="6"/>
  <c r="CR27" i="6"/>
  <c r="ES27" i="6" s="1"/>
  <c r="CS27" i="6"/>
  <c r="ET27" i="6" s="1"/>
  <c r="CT27" i="6"/>
  <c r="EU27" i="6" s="1"/>
  <c r="CU27" i="6"/>
  <c r="CV27" i="6"/>
  <c r="EW27" i="6" s="1"/>
  <c r="CW27" i="6"/>
  <c r="CX27" i="6"/>
  <c r="CY27" i="6"/>
  <c r="EZ27" i="6" s="1"/>
  <c r="CZ27" i="6"/>
  <c r="FA27" i="6" s="1"/>
  <c r="DA27" i="6"/>
  <c r="DB27" i="6"/>
  <c r="BA28" i="6"/>
  <c r="BI28" i="6"/>
  <c r="DJ28" i="6" s="1"/>
  <c r="BJ28" i="6"/>
  <c r="DK28" i="6" s="1"/>
  <c r="BK28" i="6"/>
  <c r="FK28" i="6" s="1"/>
  <c r="BL28" i="6"/>
  <c r="BM28" i="6"/>
  <c r="DN28" i="6" s="1"/>
  <c r="BN28" i="6"/>
  <c r="DO28" i="6" s="1"/>
  <c r="BO28" i="6"/>
  <c r="BP28" i="6"/>
  <c r="DQ28" i="6" s="1"/>
  <c r="BQ28" i="6"/>
  <c r="DR28" i="6" s="1"/>
  <c r="BR28" i="6"/>
  <c r="DS28" i="6" s="1"/>
  <c r="BS28" i="6"/>
  <c r="DT28" i="6" s="1"/>
  <c r="BT28" i="6"/>
  <c r="DU28" i="6" s="1"/>
  <c r="BU28" i="6"/>
  <c r="DV28" i="6" s="1"/>
  <c r="BV28" i="6"/>
  <c r="DW28" i="6" s="1"/>
  <c r="BW28" i="6"/>
  <c r="BX28" i="6"/>
  <c r="DY28" i="6" s="1"/>
  <c r="BY28" i="6"/>
  <c r="DZ28" i="6" s="1"/>
  <c r="BZ28" i="6"/>
  <c r="EA28" i="6" s="1"/>
  <c r="CA28" i="6"/>
  <c r="EB28" i="6" s="1"/>
  <c r="CB28" i="6"/>
  <c r="CC28" i="6"/>
  <c r="ED28" i="6" s="1"/>
  <c r="CD28" i="6"/>
  <c r="EE28" i="6" s="1"/>
  <c r="CE28" i="6"/>
  <c r="CF28" i="6"/>
  <c r="EG28" i="6" s="1"/>
  <c r="CG28" i="6"/>
  <c r="EH28" i="6" s="1"/>
  <c r="CH28" i="6"/>
  <c r="EI28" i="6" s="1"/>
  <c r="CI28" i="6"/>
  <c r="EJ28" i="6" s="1"/>
  <c r="CJ28" i="6"/>
  <c r="CK28" i="6"/>
  <c r="EL28" i="6" s="1"/>
  <c r="CL28" i="6"/>
  <c r="EM28" i="6" s="1"/>
  <c r="CM28" i="6"/>
  <c r="CN28" i="6"/>
  <c r="EO28" i="6" s="1"/>
  <c r="CO28" i="6"/>
  <c r="EP28" i="6" s="1"/>
  <c r="CP28" i="6"/>
  <c r="EQ28" i="6" s="1"/>
  <c r="CQ28" i="6"/>
  <c r="FS28" i="6" s="1"/>
  <c r="CR28" i="6"/>
  <c r="CS28" i="6"/>
  <c r="ET28" i="6" s="1"/>
  <c r="CT28" i="6"/>
  <c r="EU28" i="6" s="1"/>
  <c r="CU28" i="6"/>
  <c r="CV28" i="6"/>
  <c r="EW28" i="6" s="1"/>
  <c r="CW28" i="6"/>
  <c r="EX28" i="6" s="1"/>
  <c r="CX28" i="6"/>
  <c r="EY28" i="6" s="1"/>
  <c r="CY28" i="6"/>
  <c r="EZ28" i="6" s="1"/>
  <c r="CZ28" i="6"/>
  <c r="FA28" i="6" s="1"/>
  <c r="DA28" i="6"/>
  <c r="FB28" i="6" s="1"/>
  <c r="DB28" i="6"/>
  <c r="FC28" i="6" s="1"/>
  <c r="DL28" i="6"/>
  <c r="DM28" i="6"/>
  <c r="BA29" i="6"/>
  <c r="BI29" i="6"/>
  <c r="BJ29" i="6"/>
  <c r="DK29" i="6" s="1"/>
  <c r="BK29" i="6"/>
  <c r="BL29" i="6"/>
  <c r="DM29" i="6" s="1"/>
  <c r="BM29" i="6"/>
  <c r="BN29" i="6"/>
  <c r="DO29" i="6" s="1"/>
  <c r="BO29" i="6"/>
  <c r="DP29" i="6" s="1"/>
  <c r="BP29" i="6"/>
  <c r="FL29" i="6" s="1"/>
  <c r="BQ29" i="6"/>
  <c r="DR29" i="6" s="1"/>
  <c r="BR29" i="6"/>
  <c r="DS29" i="6" s="1"/>
  <c r="BS29" i="6"/>
  <c r="BT29" i="6"/>
  <c r="DU29" i="6" s="1"/>
  <c r="BU29" i="6"/>
  <c r="BV29" i="6"/>
  <c r="DW29" i="6" s="1"/>
  <c r="BW29" i="6"/>
  <c r="DX29" i="6" s="1"/>
  <c r="BX29" i="6"/>
  <c r="FO29" i="6" s="1"/>
  <c r="BY29" i="6"/>
  <c r="DZ29" i="6" s="1"/>
  <c r="BZ29" i="6"/>
  <c r="EA29" i="6" s="1"/>
  <c r="CA29" i="6"/>
  <c r="EB29" i="6" s="1"/>
  <c r="CB29" i="6"/>
  <c r="EC29" i="6" s="1"/>
  <c r="CC29" i="6"/>
  <c r="CD29" i="6"/>
  <c r="EE29" i="6" s="1"/>
  <c r="CE29" i="6"/>
  <c r="EF29" i="6" s="1"/>
  <c r="CF29" i="6"/>
  <c r="CG29" i="6"/>
  <c r="EH29" i="6" s="1"/>
  <c r="CH29" i="6"/>
  <c r="EI29" i="6" s="1"/>
  <c r="CI29" i="6"/>
  <c r="EJ29" i="6" s="1"/>
  <c r="CJ29" i="6"/>
  <c r="EK29" i="6" s="1"/>
  <c r="CK29" i="6"/>
  <c r="CL29" i="6"/>
  <c r="EM29" i="6" s="1"/>
  <c r="CM29" i="6"/>
  <c r="EN29" i="6" s="1"/>
  <c r="CN29" i="6"/>
  <c r="EO29" i="6" s="1"/>
  <c r="CO29" i="6"/>
  <c r="EP29" i="6" s="1"/>
  <c r="CP29" i="6"/>
  <c r="EQ29" i="6" s="1"/>
  <c r="CQ29" i="6"/>
  <c r="ER29" i="6" s="1"/>
  <c r="CR29" i="6"/>
  <c r="ES29" i="6" s="1"/>
  <c r="CS29" i="6"/>
  <c r="CT29" i="6"/>
  <c r="EU29" i="6" s="1"/>
  <c r="CU29" i="6"/>
  <c r="EV29" i="6" s="1"/>
  <c r="CV29" i="6"/>
  <c r="CW29" i="6"/>
  <c r="EX29" i="6" s="1"/>
  <c r="CX29" i="6"/>
  <c r="EY29" i="6" s="1"/>
  <c r="CY29" i="6"/>
  <c r="EZ29" i="6" s="1"/>
  <c r="CZ29" i="6"/>
  <c r="FA29" i="6" s="1"/>
  <c r="DA29" i="6"/>
  <c r="DB29" i="6"/>
  <c r="FC29" i="6" s="1"/>
  <c r="BA30" i="6"/>
  <c r="BI30" i="6"/>
  <c r="BJ30" i="6"/>
  <c r="DK30" i="6" s="1"/>
  <c r="BK30" i="6"/>
  <c r="FK30" i="6" s="1"/>
  <c r="BL30" i="6"/>
  <c r="DM30" i="6" s="1"/>
  <c r="BM30" i="6"/>
  <c r="DN30" i="6" s="1"/>
  <c r="BN30" i="6"/>
  <c r="BO30" i="6"/>
  <c r="DP30" i="6" s="1"/>
  <c r="BP30" i="6"/>
  <c r="BQ30" i="6"/>
  <c r="BR30" i="6"/>
  <c r="DS30" i="6" s="1"/>
  <c r="BS30" i="6"/>
  <c r="BT30" i="6"/>
  <c r="DU30" i="6" s="1"/>
  <c r="BU30" i="6"/>
  <c r="BV30" i="6"/>
  <c r="BW30" i="6"/>
  <c r="FN30" i="6" s="1"/>
  <c r="BX30" i="6"/>
  <c r="BY30" i="6"/>
  <c r="BZ30" i="6"/>
  <c r="EA30" i="6" s="1"/>
  <c r="CA30" i="6"/>
  <c r="CB30" i="6"/>
  <c r="CC30" i="6"/>
  <c r="ED30" i="6" s="1"/>
  <c r="CD30" i="6"/>
  <c r="FP30" i="6" s="1"/>
  <c r="CE30" i="6"/>
  <c r="EF30" i="6" s="1"/>
  <c r="CF30" i="6"/>
  <c r="EG30" i="6" s="1"/>
  <c r="CG30" i="6"/>
  <c r="CH30" i="6"/>
  <c r="EI30" i="6" s="1"/>
  <c r="CI30" i="6"/>
  <c r="FQ30" i="6" s="1"/>
  <c r="CJ30" i="6"/>
  <c r="CK30" i="6"/>
  <c r="CL30" i="6"/>
  <c r="CM30" i="6"/>
  <c r="CN30" i="6"/>
  <c r="CO30" i="6"/>
  <c r="CP30" i="6"/>
  <c r="EQ30" i="6" s="1"/>
  <c r="CQ30" i="6"/>
  <c r="FS30" i="6" s="1"/>
  <c r="CR30" i="6"/>
  <c r="ES30" i="6" s="1"/>
  <c r="CS30" i="6"/>
  <c r="ET30" i="6" s="1"/>
  <c r="CT30" i="6"/>
  <c r="FU30" i="6" s="1"/>
  <c r="CU30" i="6"/>
  <c r="EV30" i="6" s="1"/>
  <c r="CV30" i="6"/>
  <c r="CW30" i="6"/>
  <c r="CX30" i="6"/>
  <c r="EY30" i="6" s="1"/>
  <c r="CY30" i="6"/>
  <c r="CZ30" i="6"/>
  <c r="FA30" i="6" s="1"/>
  <c r="DA30" i="6"/>
  <c r="DB30" i="6"/>
  <c r="DX30" i="6"/>
  <c r="BA31" i="6"/>
  <c r="BI31" i="6"/>
  <c r="DJ31" i="6" s="1"/>
  <c r="BJ31" i="6"/>
  <c r="DK31" i="6" s="1"/>
  <c r="BK31" i="6"/>
  <c r="FK31" i="6" s="1"/>
  <c r="BL31" i="6"/>
  <c r="BM31" i="6"/>
  <c r="DN31" i="6" s="1"/>
  <c r="BN31" i="6"/>
  <c r="DO31" i="6" s="1"/>
  <c r="BO31" i="6"/>
  <c r="DP31" i="6" s="1"/>
  <c r="BP31" i="6"/>
  <c r="FL31" i="6" s="1"/>
  <c r="BQ31" i="6"/>
  <c r="DR31" i="6" s="1"/>
  <c r="BR31" i="6"/>
  <c r="DS31" i="6" s="1"/>
  <c r="BS31" i="6"/>
  <c r="DT31" i="6" s="1"/>
  <c r="BT31" i="6"/>
  <c r="DU31" i="6" s="1"/>
  <c r="BU31" i="6"/>
  <c r="DV31" i="6" s="1"/>
  <c r="BV31" i="6"/>
  <c r="DW31" i="6" s="1"/>
  <c r="BW31" i="6"/>
  <c r="FN31" i="6" s="1"/>
  <c r="BX31" i="6"/>
  <c r="BY31" i="6"/>
  <c r="DZ31" i="6" s="1"/>
  <c r="BZ31" i="6"/>
  <c r="EA31" i="6" s="1"/>
  <c r="CA31" i="6"/>
  <c r="EB31" i="6" s="1"/>
  <c r="CB31" i="6"/>
  <c r="EC31" i="6" s="1"/>
  <c r="CC31" i="6"/>
  <c r="ED31" i="6" s="1"/>
  <c r="CD31" i="6"/>
  <c r="EE31" i="6" s="1"/>
  <c r="CE31" i="6"/>
  <c r="EF31" i="6" s="1"/>
  <c r="CF31" i="6"/>
  <c r="EG31" i="6" s="1"/>
  <c r="CG31" i="6"/>
  <c r="EH31" i="6" s="1"/>
  <c r="CH31" i="6"/>
  <c r="CI31" i="6"/>
  <c r="EJ31" i="6" s="1"/>
  <c r="CJ31" i="6"/>
  <c r="FR31" i="6" s="1"/>
  <c r="CK31" i="6"/>
  <c r="EL31" i="6" s="1"/>
  <c r="CL31" i="6"/>
  <c r="EM31" i="6" s="1"/>
  <c r="CM31" i="6"/>
  <c r="CN31" i="6"/>
  <c r="CO31" i="6"/>
  <c r="EP31" i="6" s="1"/>
  <c r="CP31" i="6"/>
  <c r="EQ31" i="6" s="1"/>
  <c r="CQ31" i="6"/>
  <c r="FS31" i="6" s="1"/>
  <c r="CR31" i="6"/>
  <c r="CS31" i="6"/>
  <c r="ET31" i="6" s="1"/>
  <c r="CT31" i="6"/>
  <c r="EU31" i="6" s="1"/>
  <c r="CU31" i="6"/>
  <c r="EV31" i="6" s="1"/>
  <c r="CV31" i="6"/>
  <c r="CW31" i="6"/>
  <c r="EX31" i="6" s="1"/>
  <c r="CX31" i="6"/>
  <c r="CY31" i="6"/>
  <c r="EZ31" i="6" s="1"/>
  <c r="CZ31" i="6"/>
  <c r="DA31" i="6"/>
  <c r="FB31" i="6" s="1"/>
  <c r="DB31" i="6"/>
  <c r="FC31" i="6" s="1"/>
  <c r="DL31" i="6"/>
  <c r="DM31" i="6"/>
  <c r="BA32" i="6"/>
  <c r="BI32" i="6"/>
  <c r="BJ32" i="6"/>
  <c r="DK32" i="6" s="1"/>
  <c r="BK32" i="6"/>
  <c r="BL32" i="6"/>
  <c r="BM32" i="6"/>
  <c r="BN32" i="6"/>
  <c r="DO32" i="6" s="1"/>
  <c r="BO32" i="6"/>
  <c r="BP32" i="6"/>
  <c r="FL32" i="6" s="1"/>
  <c r="BQ32" i="6"/>
  <c r="BR32" i="6"/>
  <c r="DS32" i="6" s="1"/>
  <c r="BS32" i="6"/>
  <c r="BT32" i="6"/>
  <c r="BU32" i="6"/>
  <c r="BV32" i="6"/>
  <c r="DW32" i="6" s="1"/>
  <c r="BW32" i="6"/>
  <c r="BX32" i="6"/>
  <c r="FO32" i="6" s="1"/>
  <c r="BY32" i="6"/>
  <c r="BZ32" i="6"/>
  <c r="EA32" i="6" s="1"/>
  <c r="CA32" i="6"/>
  <c r="CB32" i="6"/>
  <c r="CC32" i="6"/>
  <c r="CD32" i="6"/>
  <c r="EE32" i="6" s="1"/>
  <c r="CE32" i="6"/>
  <c r="CF32" i="6"/>
  <c r="CG32" i="6"/>
  <c r="CH32" i="6"/>
  <c r="EI32" i="6" s="1"/>
  <c r="CI32" i="6"/>
  <c r="CJ32" i="6"/>
  <c r="FR32" i="6" s="1"/>
  <c r="CK32" i="6"/>
  <c r="CL32" i="6"/>
  <c r="EM32" i="6" s="1"/>
  <c r="CM32" i="6"/>
  <c r="CN32" i="6"/>
  <c r="CO32" i="6"/>
  <c r="CP32" i="6"/>
  <c r="EQ32" i="6" s="1"/>
  <c r="CQ32" i="6"/>
  <c r="CR32" i="6"/>
  <c r="CS32" i="6"/>
  <c r="CT32" i="6"/>
  <c r="EU32" i="6" s="1"/>
  <c r="CU32" i="6"/>
  <c r="CV32" i="6"/>
  <c r="CW32" i="6"/>
  <c r="CX32" i="6"/>
  <c r="EY32" i="6" s="1"/>
  <c r="CY32" i="6"/>
  <c r="CZ32" i="6"/>
  <c r="DA32" i="6"/>
  <c r="DB32" i="6"/>
  <c r="FC32" i="6" s="1"/>
  <c r="BA33" i="6"/>
  <c r="BI33" i="6"/>
  <c r="DJ33" i="6" s="1"/>
  <c r="BJ33" i="6"/>
  <c r="DK33" i="6" s="1"/>
  <c r="BK33" i="6"/>
  <c r="BL33" i="6"/>
  <c r="DM33" i="6" s="1"/>
  <c r="BM33" i="6"/>
  <c r="BN33" i="6"/>
  <c r="BO33" i="6"/>
  <c r="BP33" i="6"/>
  <c r="DQ33" i="6" s="1"/>
  <c r="BQ33" i="6"/>
  <c r="BR33" i="6"/>
  <c r="DS33" i="6" s="1"/>
  <c r="BS33" i="6"/>
  <c r="BT33" i="6"/>
  <c r="DU33" i="6" s="1"/>
  <c r="BU33" i="6"/>
  <c r="DV33" i="6" s="1"/>
  <c r="BV33" i="6"/>
  <c r="DW33" i="6" s="1"/>
  <c r="BW33" i="6"/>
  <c r="BX33" i="6"/>
  <c r="DY33" i="6" s="1"/>
  <c r="BY33" i="6"/>
  <c r="BZ33" i="6"/>
  <c r="EA33" i="6" s="1"/>
  <c r="CA33" i="6"/>
  <c r="CB33" i="6"/>
  <c r="EC33" i="6" s="1"/>
  <c r="CC33" i="6"/>
  <c r="CD33" i="6"/>
  <c r="EE33" i="6" s="1"/>
  <c r="CE33" i="6"/>
  <c r="CF33" i="6"/>
  <c r="EG33" i="6" s="1"/>
  <c r="CG33" i="6"/>
  <c r="CH33" i="6"/>
  <c r="EI33" i="6" s="1"/>
  <c r="CI33" i="6"/>
  <c r="CJ33" i="6"/>
  <c r="CK33" i="6"/>
  <c r="CL33" i="6"/>
  <c r="CM33" i="6"/>
  <c r="CN33" i="6"/>
  <c r="CO33" i="6"/>
  <c r="EP33" i="6" s="1"/>
  <c r="CP33" i="6"/>
  <c r="EQ33" i="6" s="1"/>
  <c r="CQ33" i="6"/>
  <c r="CR33" i="6"/>
  <c r="CS33" i="6"/>
  <c r="CT33" i="6"/>
  <c r="FU33" i="6" s="1"/>
  <c r="CU33" i="6"/>
  <c r="CV33" i="6"/>
  <c r="CW33" i="6"/>
  <c r="CX33" i="6"/>
  <c r="EY33" i="6" s="1"/>
  <c r="CY33" i="6"/>
  <c r="CZ33" i="6"/>
  <c r="DA33" i="6"/>
  <c r="FB33" i="6" s="1"/>
  <c r="DB33" i="6"/>
  <c r="FC33" i="6" s="1"/>
  <c r="BA34" i="6"/>
  <c r="BI34" i="6"/>
  <c r="BJ34" i="6"/>
  <c r="BK34" i="6"/>
  <c r="BL34" i="6"/>
  <c r="DM34" i="6" s="1"/>
  <c r="BM34" i="6"/>
  <c r="DN34" i="6" s="1"/>
  <c r="BN34" i="6"/>
  <c r="BO34" i="6"/>
  <c r="BP34" i="6"/>
  <c r="DQ34" i="6" s="1"/>
  <c r="BQ34" i="6"/>
  <c r="DR34" i="6" s="1"/>
  <c r="BR34" i="6"/>
  <c r="DS34" i="6" s="1"/>
  <c r="BS34" i="6"/>
  <c r="BT34" i="6"/>
  <c r="DU34" i="6" s="1"/>
  <c r="BU34" i="6"/>
  <c r="BV34" i="6"/>
  <c r="DW34" i="6" s="1"/>
  <c r="BW34" i="6"/>
  <c r="FN34" i="6" s="1"/>
  <c r="BX34" i="6"/>
  <c r="DY34" i="6" s="1"/>
  <c r="BY34" i="6"/>
  <c r="BZ34" i="6"/>
  <c r="CA34" i="6"/>
  <c r="CB34" i="6"/>
  <c r="EC34" i="6" s="1"/>
  <c r="CC34" i="6"/>
  <c r="ED34" i="6" s="1"/>
  <c r="CD34" i="6"/>
  <c r="CE34" i="6"/>
  <c r="CF34" i="6"/>
  <c r="EG34" i="6" s="1"/>
  <c r="CG34" i="6"/>
  <c r="EH34" i="6" s="1"/>
  <c r="CH34" i="6"/>
  <c r="CI34" i="6"/>
  <c r="EJ34" i="6" s="1"/>
  <c r="CJ34" i="6"/>
  <c r="EK34" i="6" s="1"/>
  <c r="CK34" i="6"/>
  <c r="CL34" i="6"/>
  <c r="CM34" i="6"/>
  <c r="EN34" i="6" s="1"/>
  <c r="CN34" i="6"/>
  <c r="EO34" i="6" s="1"/>
  <c r="CO34" i="6"/>
  <c r="CP34" i="6"/>
  <c r="EQ34" i="6" s="1"/>
  <c r="CQ34" i="6"/>
  <c r="ER34" i="6" s="1"/>
  <c r="CR34" i="6"/>
  <c r="ES34" i="6" s="1"/>
  <c r="CS34" i="6"/>
  <c r="ET34" i="6" s="1"/>
  <c r="CT34" i="6"/>
  <c r="CU34" i="6"/>
  <c r="CV34" i="6"/>
  <c r="EW34" i="6" s="1"/>
  <c r="CW34" i="6"/>
  <c r="CX34" i="6"/>
  <c r="CY34" i="6"/>
  <c r="EZ34" i="6" s="1"/>
  <c r="CZ34" i="6"/>
  <c r="FA34" i="6" s="1"/>
  <c r="DA34" i="6"/>
  <c r="FB34" i="6" s="1"/>
  <c r="DB34" i="6"/>
  <c r="EF34" i="6"/>
  <c r="FT22" i="6" l="1"/>
  <c r="DJ12" i="6"/>
  <c r="EM26" i="6"/>
  <c r="ER31" i="6"/>
  <c r="DW26" i="6"/>
  <c r="EE23" i="6"/>
  <c r="FL12" i="6"/>
  <c r="DO26" i="6"/>
  <c r="FL25" i="6"/>
  <c r="EM17" i="6"/>
  <c r="DM19" i="6"/>
  <c r="DO17" i="6"/>
  <c r="FM12" i="6"/>
  <c r="EQ17" i="6"/>
  <c r="EP32" i="6"/>
  <c r="FB12" i="6"/>
  <c r="EN31" i="6"/>
  <c r="DX31" i="6"/>
  <c r="DY29" i="6"/>
  <c r="EK25" i="6"/>
  <c r="EM14" i="6"/>
  <c r="EE26" i="6"/>
  <c r="EL12" i="6"/>
  <c r="FR29" i="6"/>
  <c r="EW29" i="6"/>
  <c r="DQ29" i="6"/>
  <c r="DV19" i="6"/>
  <c r="EP12" i="6"/>
  <c r="DP17" i="6"/>
  <c r="FU31" i="6"/>
  <c r="DX20" i="6"/>
  <c r="EM33" i="6"/>
  <c r="EL26" i="6"/>
  <c r="FB22" i="6"/>
  <c r="FA19" i="6"/>
  <c r="DN17" i="6"/>
  <c r="FN15" i="6"/>
  <c r="DN29" i="6"/>
  <c r="EI23" i="6"/>
  <c r="EU26" i="6"/>
  <c r="EH26" i="6"/>
  <c r="DZ32" i="6"/>
  <c r="ET26" i="6"/>
  <c r="DN26" i="6"/>
  <c r="EY24" i="6"/>
  <c r="FC13" i="6"/>
  <c r="FU32" i="6"/>
  <c r="DN32" i="6"/>
  <c r="EE30" i="6"/>
  <c r="EI24" i="6"/>
  <c r="FN14" i="6"/>
  <c r="EE13" i="6"/>
  <c r="FC12" i="6"/>
  <c r="EL33" i="6"/>
  <c r="DZ33" i="6"/>
  <c r="FB26" i="6"/>
  <c r="EP26" i="6"/>
  <c r="DV26" i="6"/>
  <c r="FC23" i="6"/>
  <c r="FN22" i="6"/>
  <c r="EZ18" i="6"/>
  <c r="FU17" i="6"/>
  <c r="EI16" i="6"/>
  <c r="FP32" i="6"/>
  <c r="EU30" i="6"/>
  <c r="EE27" i="6"/>
  <c r="DR26" i="6"/>
  <c r="FT25" i="6"/>
  <c r="FU24" i="6"/>
  <c r="FP24" i="6"/>
  <c r="DO23" i="6"/>
  <c r="FR19" i="6"/>
  <c r="EO19" i="6"/>
  <c r="EQ18" i="6"/>
  <c r="FP17" i="6"/>
  <c r="DJ17" i="6"/>
  <c r="ED16" i="6"/>
  <c r="EJ14" i="6"/>
  <c r="DW12" i="6"/>
  <c r="DS27" i="6"/>
  <c r="DZ19" i="6"/>
  <c r="DW14" i="6"/>
  <c r="FU12" i="6"/>
  <c r="EM12" i="6"/>
  <c r="DV12" i="6"/>
  <c r="EC22" i="6"/>
  <c r="FP16" i="6"/>
  <c r="FS34" i="6"/>
  <c r="FB32" i="6"/>
  <c r="FQ31" i="6"/>
  <c r="ET25" i="6"/>
  <c r="DM25" i="6"/>
  <c r="FQ22" i="6"/>
  <c r="FK22" i="6"/>
  <c r="FT21" i="6"/>
  <c r="FL21" i="6"/>
  <c r="FU16" i="6"/>
  <c r="FB16" i="6"/>
  <c r="DS16" i="6"/>
  <c r="FP12" i="6"/>
  <c r="DZ25" i="6"/>
  <c r="DX19" i="6"/>
  <c r="DS14" i="6"/>
  <c r="EN30" i="6"/>
  <c r="EY27" i="6"/>
  <c r="EY26" i="6"/>
  <c r="FO22" i="6"/>
  <c r="ER21" i="6"/>
  <c r="EP16" i="6"/>
  <c r="DK16" i="6"/>
  <c r="EF15" i="6"/>
  <c r="FU14" i="6"/>
  <c r="EX34" i="6"/>
  <c r="EP34" i="6"/>
  <c r="EL34" i="6"/>
  <c r="DZ34" i="6"/>
  <c r="DV34" i="6"/>
  <c r="DJ34" i="6"/>
  <c r="ES28" i="6"/>
  <c r="FT28" i="6"/>
  <c r="EK28" i="6"/>
  <c r="FR28" i="6"/>
  <c r="EC28" i="6"/>
  <c r="FK24" i="6"/>
  <c r="DL24" i="6"/>
  <c r="EY19" i="6"/>
  <c r="EQ19" i="6"/>
  <c r="ET18" i="6"/>
  <c r="EP18" i="6"/>
  <c r="EH18" i="6"/>
  <c r="ED18" i="6"/>
  <c r="DV18" i="6"/>
  <c r="DN18" i="6"/>
  <c r="DJ18" i="6"/>
  <c r="FT31" i="6"/>
  <c r="ES31" i="6"/>
  <c r="FO31" i="6"/>
  <c r="DY31" i="6"/>
  <c r="ER24" i="6"/>
  <c r="EN23" i="6"/>
  <c r="DX23" i="6"/>
  <c r="FN23" i="6"/>
  <c r="DT29" i="6"/>
  <c r="DL29" i="6"/>
  <c r="FK29" i="6"/>
  <c r="ER25" i="6"/>
  <c r="FS25" i="6"/>
  <c r="DX25" i="6"/>
  <c r="FN25" i="6"/>
  <c r="ET21" i="6"/>
  <c r="EP21" i="6"/>
  <c r="ED21" i="6"/>
  <c r="DJ21" i="6"/>
  <c r="FM28" i="6"/>
  <c r="FB27" i="6"/>
  <c r="EL27" i="6"/>
  <c r="DZ27" i="6"/>
  <c r="DN27" i="6"/>
  <c r="DJ27" i="6"/>
  <c r="EW20" i="6"/>
  <c r="DY20" i="6"/>
  <c r="FO20" i="6"/>
  <c r="FP33" i="6"/>
  <c r="EU33" i="6"/>
  <c r="DO33" i="6"/>
  <c r="EL32" i="6"/>
  <c r="FC30" i="6"/>
  <c r="EH25" i="6"/>
  <c r="EK22" i="6"/>
  <c r="FL19" i="6"/>
  <c r="DZ16" i="6"/>
  <c r="EZ14" i="6"/>
  <c r="DT14" i="6"/>
  <c r="DW13" i="6"/>
  <c r="FU15" i="6"/>
  <c r="FP15" i="6"/>
  <c r="ER14" i="6"/>
  <c r="EB14" i="6"/>
  <c r="EX32" i="6"/>
  <c r="DV32" i="6"/>
  <c r="EY31" i="6"/>
  <c r="ET29" i="6"/>
  <c r="DV25" i="6"/>
  <c r="ET23" i="6"/>
  <c r="FA22" i="6"/>
  <c r="DU22" i="6"/>
  <c r="FN21" i="6"/>
  <c r="ET17" i="6"/>
  <c r="EH17" i="6"/>
  <c r="FM13" i="6"/>
  <c r="EM13" i="6"/>
  <c r="EK30" i="6"/>
  <c r="FR30" i="6"/>
  <c r="DY30" i="6"/>
  <c r="FO30" i="6"/>
  <c r="EV28" i="6"/>
  <c r="EN28" i="6"/>
  <c r="EF28" i="6"/>
  <c r="EJ17" i="6"/>
  <c r="FQ17" i="6"/>
  <c r="EB17" i="6"/>
  <c r="DT17" i="6"/>
  <c r="DL17" i="6"/>
  <c r="FK17" i="6"/>
  <c r="DP28" i="6"/>
  <c r="FN17" i="6"/>
  <c r="DX17" i="6"/>
  <c r="FC34" i="6"/>
  <c r="EY34" i="6"/>
  <c r="EU34" i="6"/>
  <c r="FU34" i="6"/>
  <c r="EM34" i="6"/>
  <c r="EI34" i="6"/>
  <c r="EE34" i="6"/>
  <c r="FP34" i="6"/>
  <c r="EA34" i="6"/>
  <c r="DO34" i="6"/>
  <c r="DK34" i="6"/>
  <c r="EX33" i="6"/>
  <c r="ET33" i="6"/>
  <c r="EH33" i="6"/>
  <c r="ED33" i="6"/>
  <c r="DR33" i="6"/>
  <c r="DN33" i="6"/>
  <c r="FT30" i="6"/>
  <c r="FQ28" i="6"/>
  <c r="ER28" i="6"/>
  <c r="EV27" i="6"/>
  <c r="EJ27" i="6"/>
  <c r="FQ27" i="6"/>
  <c r="EF27" i="6"/>
  <c r="EN20" i="6"/>
  <c r="EF20" i="6"/>
  <c r="EW30" i="6"/>
  <c r="EO30" i="6"/>
  <c r="EC30" i="6"/>
  <c r="DQ30" i="6"/>
  <c r="FL30" i="6"/>
  <c r="DX28" i="6"/>
  <c r="FN28" i="6"/>
  <c r="FT32" i="6"/>
  <c r="ES32" i="6"/>
  <c r="FM32" i="6"/>
  <c r="DU32" i="6"/>
  <c r="EV21" i="6"/>
  <c r="EN21" i="6"/>
  <c r="EJ21" i="6"/>
  <c r="FQ21" i="6"/>
  <c r="EF21" i="6"/>
  <c r="EB21" i="6"/>
  <c r="DT21" i="6"/>
  <c r="DM32" i="6"/>
  <c r="ET32" i="6"/>
  <c r="EH32" i="6"/>
  <c r="DJ32" i="6"/>
  <c r="EI31" i="6"/>
  <c r="FO28" i="6"/>
  <c r="FL28" i="6"/>
  <c r="EF24" i="6"/>
  <c r="FM21" i="6"/>
  <c r="EC21" i="6"/>
  <c r="DP34" i="6"/>
  <c r="ED32" i="6"/>
  <c r="DR32" i="6"/>
  <c r="FP31" i="6"/>
  <c r="EL29" i="6"/>
  <c r="EB24" i="6"/>
  <c r="FC24" i="6"/>
  <c r="DW24" i="6"/>
  <c r="DS24" i="6"/>
  <c r="EU23" i="6"/>
  <c r="FU23" i="6"/>
  <c r="EM23" i="6"/>
  <c r="EA23" i="6"/>
  <c r="EL22" i="6"/>
  <c r="DV22" i="6"/>
  <c r="DR22" i="6"/>
  <c r="FL20" i="6"/>
  <c r="EB19" i="6"/>
  <c r="FC18" i="6"/>
  <c r="EU18" i="6"/>
  <c r="FU18" i="6"/>
  <c r="EM18" i="6"/>
  <c r="EI18" i="6"/>
  <c r="FP18" i="6"/>
  <c r="EE18" i="6"/>
  <c r="EA18" i="6"/>
  <c r="DW18" i="6"/>
  <c r="DO18" i="6"/>
  <c r="EL23" i="6"/>
  <c r="DN23" i="6"/>
  <c r="FA21" i="6"/>
  <c r="EW21" i="6"/>
  <c r="EK21" i="6"/>
  <c r="FR21" i="6"/>
  <c r="DY21" i="6"/>
  <c r="FO21" i="6"/>
  <c r="FA20" i="6"/>
  <c r="ES20" i="6"/>
  <c r="FT20" i="6"/>
  <c r="EK20" i="6"/>
  <c r="FR20" i="6"/>
  <c r="EC20" i="6"/>
  <c r="DU20" i="6"/>
  <c r="FM20" i="6"/>
  <c r="EU19" i="6"/>
  <c r="FU19" i="6"/>
  <c r="EE19" i="6"/>
  <c r="FP19" i="6"/>
  <c r="DS19" i="6"/>
  <c r="EZ15" i="6"/>
  <c r="EV15" i="6"/>
  <c r="EN15" i="6"/>
  <c r="DP15" i="6"/>
  <c r="EP13" i="6"/>
  <c r="ED13" i="6"/>
  <c r="FS22" i="6"/>
  <c r="DP19" i="6"/>
  <c r="FB17" i="6"/>
  <c r="EH16" i="6"/>
  <c r="FP14" i="6"/>
  <c r="FT12" i="6"/>
  <c r="FR12" i="6"/>
  <c r="FO12" i="6"/>
  <c r="DY18" i="6"/>
  <c r="DR17" i="6"/>
  <c r="EA16" i="6"/>
  <c r="FA32" i="6"/>
  <c r="FC21" i="6"/>
  <c r="EY21" i="6"/>
  <c r="EU21" i="6"/>
  <c r="FU21" i="6"/>
  <c r="EQ21" i="6"/>
  <c r="EM21" i="6"/>
  <c r="EI21" i="6"/>
  <c r="EE21" i="6"/>
  <c r="FP21" i="6"/>
  <c r="EA21" i="6"/>
  <c r="DW21" i="6"/>
  <c r="DS21" i="6"/>
  <c r="DO21" i="6"/>
  <c r="DK21" i="6"/>
  <c r="FC20" i="6"/>
  <c r="EY20" i="6"/>
  <c r="EU20" i="6"/>
  <c r="FU20" i="6"/>
  <c r="EQ20" i="6"/>
  <c r="EM20" i="6"/>
  <c r="EI20" i="6"/>
  <c r="EE20" i="6"/>
  <c r="FP20" i="6"/>
  <c r="EA20" i="6"/>
  <c r="DW20" i="6"/>
  <c r="DS20" i="6"/>
  <c r="DO20" i="6"/>
  <c r="DK20" i="6"/>
  <c r="ET13" i="6"/>
  <c r="EL13" i="6"/>
  <c r="EH13" i="6"/>
  <c r="DZ13" i="6"/>
  <c r="DV13" i="6"/>
  <c r="DJ13" i="6"/>
  <c r="FQ34" i="6"/>
  <c r="EV34" i="6"/>
  <c r="EC32" i="6"/>
  <c r="DW30" i="6"/>
  <c r="FT29" i="6"/>
  <c r="FB29" i="6"/>
  <c r="EG29" i="6"/>
  <c r="DV29" i="6"/>
  <c r="FU28" i="6"/>
  <c r="FP28" i="6"/>
  <c r="FL26" i="6"/>
  <c r="FA25" i="6"/>
  <c r="EP25" i="6"/>
  <c r="ED25" i="6"/>
  <c r="DU25" i="6"/>
  <c r="FB23" i="6"/>
  <c r="DV23" i="6"/>
  <c r="EW19" i="6"/>
  <c r="ES19" i="6"/>
  <c r="FT19" i="6"/>
  <c r="EG19" i="6"/>
  <c r="EC19" i="6"/>
  <c r="FO19" i="6"/>
  <c r="DY19" i="6"/>
  <c r="DU19" i="6"/>
  <c r="FM19" i="6"/>
  <c r="FA18" i="6"/>
  <c r="FB13" i="6"/>
  <c r="EK32" i="6"/>
  <c r="EK31" i="6"/>
  <c r="FM30" i="6"/>
  <c r="EM30" i="6"/>
  <c r="DO30" i="6"/>
  <c r="FM29" i="6"/>
  <c r="ED29" i="6"/>
  <c r="EN27" i="6"/>
  <c r="FK25" i="6"/>
  <c r="EC25" i="6"/>
  <c r="EZ24" i="6"/>
  <c r="EJ24" i="6"/>
  <c r="DT24" i="6"/>
  <c r="FS23" i="6"/>
  <c r="FQ23" i="6"/>
  <c r="FK23" i="6"/>
  <c r="ED23" i="6"/>
  <c r="FR18" i="6"/>
  <c r="EK18" i="6"/>
  <c r="FL18" i="6"/>
  <c r="DQ18" i="6"/>
  <c r="DR13" i="6"/>
  <c r="FS20" i="6"/>
  <c r="FQ20" i="6"/>
  <c r="FS17" i="6"/>
  <c r="FS16" i="6"/>
  <c r="FN16" i="6"/>
  <c r="FS15" i="6"/>
  <c r="FQ15" i="6"/>
  <c r="FO13" i="6"/>
  <c r="ER18" i="6"/>
  <c r="FT13" i="6"/>
  <c r="FR13" i="6"/>
  <c r="FL13" i="6"/>
  <c r="DX34" i="6"/>
  <c r="FA31" i="6"/>
  <c r="EW31" i="6"/>
  <c r="EO31" i="6"/>
  <c r="FA33" i="6"/>
  <c r="EW33" i="6"/>
  <c r="ES33" i="6"/>
  <c r="FT33" i="6"/>
  <c r="EO33" i="6"/>
  <c r="EK33" i="6"/>
  <c r="FR33" i="6"/>
  <c r="EZ33" i="6"/>
  <c r="EV33" i="6"/>
  <c r="ER33" i="6"/>
  <c r="FS33" i="6"/>
  <c r="EN33" i="6"/>
  <c r="EJ33" i="6"/>
  <c r="FQ33" i="6"/>
  <c r="EF33" i="6"/>
  <c r="EB33" i="6"/>
  <c r="DX33" i="6"/>
  <c r="FN33" i="6"/>
  <c r="DT33" i="6"/>
  <c r="DP33" i="6"/>
  <c r="DL33" i="6"/>
  <c r="FK33" i="6"/>
  <c r="EB34" i="6"/>
  <c r="DT34" i="6"/>
  <c r="DL34" i="6"/>
  <c r="FK34" i="6"/>
  <c r="EZ32" i="6"/>
  <c r="EV32" i="6"/>
  <c r="ER32" i="6"/>
  <c r="FS32" i="6"/>
  <c r="EN32" i="6"/>
  <c r="EJ32" i="6"/>
  <c r="FQ32" i="6"/>
  <c r="EF32" i="6"/>
  <c r="EB32" i="6"/>
  <c r="DX32" i="6"/>
  <c r="FN32" i="6"/>
  <c r="DT32" i="6"/>
  <c r="DP32" i="6"/>
  <c r="DL32" i="6"/>
  <c r="FK32" i="6"/>
  <c r="FT34" i="6"/>
  <c r="FR34" i="6"/>
  <c r="FO34" i="6"/>
  <c r="FM34" i="6"/>
  <c r="FL34" i="6"/>
  <c r="FO33" i="6"/>
  <c r="FM33" i="6"/>
  <c r="FL33" i="6"/>
  <c r="EW32" i="6"/>
  <c r="EO32" i="6"/>
  <c r="EG32" i="6"/>
  <c r="DY32" i="6"/>
  <c r="DQ32" i="6"/>
  <c r="DQ31" i="6"/>
  <c r="EZ30" i="6"/>
  <c r="ER30" i="6"/>
  <c r="EJ30" i="6"/>
  <c r="EB30" i="6"/>
  <c r="DT30" i="6"/>
  <c r="DL30" i="6"/>
  <c r="FU27" i="6"/>
  <c r="EM27" i="6"/>
  <c r="DP27" i="6"/>
  <c r="EX27" i="6"/>
  <c r="EH27" i="6"/>
  <c r="DR27" i="6"/>
  <c r="FR26" i="6"/>
  <c r="FM26" i="6"/>
  <c r="EZ26" i="6"/>
  <c r="EV26" i="6"/>
  <c r="ER26" i="6"/>
  <c r="FS26" i="6"/>
  <c r="EN26" i="6"/>
  <c r="EJ26" i="6"/>
  <c r="FQ26" i="6"/>
  <c r="EF26" i="6"/>
  <c r="EB26" i="6"/>
  <c r="DX26" i="6"/>
  <c r="FN26" i="6"/>
  <c r="DT26" i="6"/>
  <c r="DP26" i="6"/>
  <c r="DL26" i="6"/>
  <c r="FK26" i="6"/>
  <c r="EO25" i="6"/>
  <c r="EG25" i="6"/>
  <c r="DY25" i="6"/>
  <c r="EN24" i="6"/>
  <c r="DX24" i="6"/>
  <c r="FN24" i="6"/>
  <c r="FM31" i="6"/>
  <c r="DJ29" i="6"/>
  <c r="FN27" i="6"/>
  <c r="DO27" i="6"/>
  <c r="FO26" i="6"/>
  <c r="EX30" i="6"/>
  <c r="EH30" i="6"/>
  <c r="DR30" i="6"/>
  <c r="FC27" i="6"/>
  <c r="DW27" i="6"/>
  <c r="ER27" i="6"/>
  <c r="FS27" i="6"/>
  <c r="EB27" i="6"/>
  <c r="DL27" i="6"/>
  <c r="FK27" i="6"/>
  <c r="FT26" i="6"/>
  <c r="EZ25" i="6"/>
  <c r="EJ25" i="6"/>
  <c r="FQ25" i="6"/>
  <c r="DT25" i="6"/>
  <c r="FA23" i="6"/>
  <c r="EW23" i="6"/>
  <c r="ES23" i="6"/>
  <c r="FT23" i="6"/>
  <c r="EO23" i="6"/>
  <c r="FR23" i="6"/>
  <c r="FO23" i="6"/>
  <c r="FM23" i="6"/>
  <c r="FL23" i="6"/>
  <c r="EW22" i="6"/>
  <c r="EG22" i="6"/>
  <c r="DQ22" i="6"/>
  <c r="FC19" i="6"/>
  <c r="EI19" i="6"/>
  <c r="EN18" i="6"/>
  <c r="EJ18" i="6"/>
  <c r="FQ18" i="6"/>
  <c r="EB18" i="6"/>
  <c r="DT18" i="6"/>
  <c r="DL18" i="6"/>
  <c r="FK18" i="6"/>
  <c r="EU13" i="6"/>
  <c r="DO13" i="6"/>
  <c r="EZ12" i="6"/>
  <c r="EV12" i="6"/>
  <c r="ER12" i="6"/>
  <c r="FS12" i="6"/>
  <c r="EN12" i="6"/>
  <c r="EJ12" i="6"/>
  <c r="FQ12" i="6"/>
  <c r="EF12" i="6"/>
  <c r="EB12" i="6"/>
  <c r="DX12" i="6"/>
  <c r="FN12" i="6"/>
  <c r="DT12" i="6"/>
  <c r="DP12" i="6"/>
  <c r="DL12" i="6"/>
  <c r="FK12" i="6"/>
  <c r="EM19" i="6"/>
  <c r="EA19" i="6"/>
  <c r="DW19" i="6"/>
  <c r="DK19" i="6"/>
  <c r="EZ16" i="6"/>
  <c r="EV16" i="6"/>
  <c r="EN16" i="6"/>
  <c r="EJ16" i="6"/>
  <c r="FQ16" i="6"/>
  <c r="EF16" i="6"/>
  <c r="EB16" i="6"/>
  <c r="DT16" i="6"/>
  <c r="DP16" i="6"/>
  <c r="EW15" i="6"/>
  <c r="FA15" i="6"/>
  <c r="ES15" i="6"/>
  <c r="FT15" i="6"/>
  <c r="EO15" i="6"/>
  <c r="FR15" i="6"/>
  <c r="EK15" i="6"/>
  <c r="EG15" i="6"/>
  <c r="EC15" i="6"/>
  <c r="DY15" i="6"/>
  <c r="FO15" i="6"/>
  <c r="DQ15" i="6"/>
  <c r="FL15" i="6"/>
  <c r="FA14" i="6"/>
  <c r="EW14" i="6"/>
  <c r="ES14" i="6"/>
  <c r="FT14" i="6"/>
  <c r="EO14" i="6"/>
  <c r="EK14" i="6"/>
  <c r="FR14" i="6"/>
  <c r="EG14" i="6"/>
  <c r="EC14" i="6"/>
  <c r="DY14" i="6"/>
  <c r="FO14" i="6"/>
  <c r="DU14" i="6"/>
  <c r="FM14" i="6"/>
  <c r="DQ14" i="6"/>
  <c r="FL14" i="6"/>
  <c r="DM14" i="6"/>
  <c r="DJ20" i="6"/>
  <c r="FK16" i="6"/>
  <c r="DU15" i="6"/>
  <c r="EQ13" i="6"/>
  <c r="EA13" i="6"/>
  <c r="DK13" i="6"/>
  <c r="EN19" i="6"/>
  <c r="EW18" i="6"/>
  <c r="DQ16" i="6"/>
  <c r="ER19" i="6"/>
  <c r="DL19" i="6"/>
  <c r="EG18" i="6"/>
  <c r="DU18" i="6"/>
  <c r="EV17" i="6"/>
  <c r="EQ16" i="6"/>
  <c r="FB30" i="6"/>
  <c r="EL30" i="6"/>
  <c r="DV30" i="6"/>
  <c r="FS29" i="6"/>
  <c r="FQ29" i="6"/>
  <c r="FN29" i="6"/>
  <c r="EP30" i="6"/>
  <c r="DZ30" i="6"/>
  <c r="DJ30" i="6"/>
  <c r="FU29" i="6"/>
  <c r="FP29" i="6"/>
  <c r="FU25" i="6"/>
  <c r="FP25" i="6"/>
  <c r="FU22" i="6"/>
  <c r="FP22" i="6"/>
  <c r="FT27" i="6"/>
  <c r="FR27" i="6"/>
  <c r="FO27" i="6"/>
  <c r="FM27" i="6"/>
  <c r="FL27" i="6"/>
  <c r="FT24" i="6"/>
  <c r="FR24" i="6"/>
  <c r="FO24" i="6"/>
  <c r="FM24" i="6"/>
  <c r="FL24" i="6"/>
  <c r="FA16" i="6"/>
  <c r="EW16" i="6"/>
  <c r="ES16" i="6"/>
  <c r="FT16" i="6"/>
  <c r="EO16" i="6"/>
  <c r="EK16" i="6"/>
  <c r="FR16" i="6"/>
  <c r="EG16" i="6"/>
  <c r="EC16" i="6"/>
  <c r="FO16" i="6"/>
  <c r="DY16" i="6"/>
  <c r="DU16" i="6"/>
  <c r="FM16" i="6"/>
  <c r="EV19" i="6"/>
  <c r="EF19" i="6"/>
  <c r="FT18" i="6"/>
  <c r="EN17" i="6"/>
  <c r="FA17" i="6"/>
  <c r="EW17" i="6"/>
  <c r="ES17" i="6"/>
  <c r="FT17" i="6"/>
  <c r="EO17" i="6"/>
  <c r="EK17" i="6"/>
  <c r="FR17" i="6"/>
  <c r="EG17" i="6"/>
  <c r="EC17" i="6"/>
  <c r="DY17" i="6"/>
  <c r="FO17" i="6"/>
  <c r="DU17" i="6"/>
  <c r="FM17" i="6"/>
  <c r="DQ17" i="6"/>
  <c r="FL17" i="6"/>
  <c r="DM17" i="6"/>
  <c r="EZ19" i="6"/>
  <c r="EJ19" i="6"/>
  <c r="DT19" i="6"/>
  <c r="FS13" i="6"/>
  <c r="FQ13" i="6"/>
  <c r="FN13" i="6"/>
  <c r="FK13" i="6"/>
  <c r="EQ36" i="6" l="1"/>
  <c r="EX37" i="6"/>
  <c r="DK37" i="6"/>
  <c r="EA37" i="6"/>
  <c r="EU37" i="6"/>
  <c r="EY36" i="6"/>
  <c r="DR36" i="6"/>
  <c r="EE36" i="6"/>
  <c r="EE37" i="6"/>
  <c r="EH37" i="6"/>
  <c r="DN36" i="6"/>
  <c r="DQ37" i="6"/>
  <c r="DY36" i="6"/>
  <c r="EG37" i="6"/>
  <c r="EO36" i="6"/>
  <c r="EW36" i="6"/>
  <c r="DO37" i="6"/>
  <c r="DR37" i="6"/>
  <c r="ET36" i="6"/>
  <c r="EQ37" i="6"/>
  <c r="DN37" i="6"/>
  <c r="DS36" i="6"/>
  <c r="FA36" i="6"/>
  <c r="DM36" i="6"/>
  <c r="DU37" i="6"/>
  <c r="EC36" i="6"/>
  <c r="EK37" i="6"/>
  <c r="ES36" i="6"/>
  <c r="FA37" i="6"/>
  <c r="DZ36" i="6"/>
  <c r="ED36" i="6"/>
  <c r="ET37" i="6"/>
  <c r="EY37" i="6"/>
  <c r="EI37" i="6"/>
  <c r="DS37" i="6"/>
  <c r="DP37" i="6"/>
  <c r="DP36" i="6"/>
  <c r="EN37" i="6"/>
  <c r="EN36" i="6"/>
  <c r="EH36" i="6"/>
  <c r="EA36" i="6"/>
  <c r="EU36" i="6"/>
  <c r="DQ36" i="6"/>
  <c r="EG36" i="6"/>
  <c r="DY37" i="6"/>
  <c r="EO37" i="6"/>
  <c r="FC37" i="6"/>
  <c r="FC36" i="6"/>
  <c r="EL36" i="6"/>
  <c r="EL37" i="6"/>
  <c r="EX36" i="6"/>
  <c r="DK36" i="6"/>
  <c r="DU36" i="6"/>
  <c r="EK36" i="6"/>
  <c r="DM37" i="6"/>
  <c r="EC37" i="6"/>
  <c r="ES37" i="6"/>
  <c r="DX37" i="6"/>
  <c r="DX36" i="6"/>
  <c r="EV37" i="6"/>
  <c r="EV36" i="6"/>
  <c r="DT36" i="6"/>
  <c r="DT37" i="6"/>
  <c r="EB36" i="6"/>
  <c r="EB37" i="6"/>
  <c r="EJ36" i="6"/>
  <c r="EJ37" i="6"/>
  <c r="ER36" i="6"/>
  <c r="ER37" i="6"/>
  <c r="EZ36" i="6"/>
  <c r="EZ37" i="6"/>
  <c r="DV36" i="6"/>
  <c r="DV37" i="6"/>
  <c r="DW37" i="6"/>
  <c r="DW36" i="6"/>
  <c r="EP37" i="6"/>
  <c r="EP36" i="6"/>
  <c r="FB36" i="6"/>
  <c r="FB37" i="6"/>
  <c r="DJ37" i="6"/>
  <c r="DJ36" i="6"/>
  <c r="DO36" i="6"/>
  <c r="EI36" i="6"/>
  <c r="EW37" i="6"/>
  <c r="DZ37" i="6"/>
  <c r="EF37" i="6"/>
  <c r="EF36" i="6"/>
  <c r="DL36" i="6"/>
  <c r="DL37" i="6"/>
  <c r="EM37" i="6"/>
  <c r="EM36" i="6"/>
  <c r="ED37" i="6"/>
</calcChain>
</file>

<file path=xl/sharedStrings.xml><?xml version="1.0" encoding="utf-8"?>
<sst xmlns="http://schemas.openxmlformats.org/spreadsheetml/2006/main" count="1033" uniqueCount="145">
  <si>
    <t>Expedition</t>
  </si>
  <si>
    <t>Site/Hole</t>
  </si>
  <si>
    <t>Core</t>
  </si>
  <si>
    <t>Section</t>
  </si>
  <si>
    <t>Interval</t>
  </si>
  <si>
    <t>Beella digitata</t>
  </si>
  <si>
    <t>Dentigloborotalia anfracta</t>
  </si>
  <si>
    <t>Globigerina bulloides</t>
  </si>
  <si>
    <t>Globigerina falconensis</t>
  </si>
  <si>
    <t>Globigerinella calida</t>
  </si>
  <si>
    <t>Globigerinella siphonifera</t>
  </si>
  <si>
    <t>Globigerinita glutinata</t>
  </si>
  <si>
    <t>Globigerinita uvula</t>
  </si>
  <si>
    <t>Globigerinoides conglobatus</t>
  </si>
  <si>
    <t>Globigerinoides tenellus</t>
  </si>
  <si>
    <t>Globoconella inflata</t>
  </si>
  <si>
    <t>Globoturborotalita rubescens</t>
  </si>
  <si>
    <t>Hastigerina pelagica</t>
  </si>
  <si>
    <t>Neogloboquadrina dutertrei</t>
  </si>
  <si>
    <t>Neogloboquadrina incompta</t>
  </si>
  <si>
    <t>Neogloboquadrina pachyderma</t>
  </si>
  <si>
    <t>Orbulina suturalis</t>
  </si>
  <si>
    <t>Orbulina universa</t>
  </si>
  <si>
    <t>Pulleniatina finalis</t>
  </si>
  <si>
    <t>Pulleniatina obliquiloculata</t>
  </si>
  <si>
    <t>Sphaeroidinella dehiscens</t>
  </si>
  <si>
    <t>Turborotalita quinqueloba</t>
  </si>
  <si>
    <t>1R</t>
  </si>
  <si>
    <t>1W</t>
  </si>
  <si>
    <t>2W</t>
  </si>
  <si>
    <t>3W</t>
  </si>
  <si>
    <t>4W</t>
  </si>
  <si>
    <t>120-122</t>
  </si>
  <si>
    <t>4R</t>
  </si>
  <si>
    <t>10-12</t>
  </si>
  <si>
    <t>Average depth (mbsf)</t>
  </si>
  <si>
    <t>Total PF</t>
  </si>
  <si>
    <t>Clusters</t>
  </si>
  <si>
    <t>average</t>
  </si>
  <si>
    <t>st.dev</t>
  </si>
  <si>
    <r>
      <t xml:space="preserve">Trilobatus </t>
    </r>
    <r>
      <rPr>
        <b/>
        <sz val="10"/>
        <color theme="1"/>
        <rFont val="Calibri"/>
        <family val="2"/>
        <scheme val="minor"/>
      </rPr>
      <t>spp.</t>
    </r>
  </si>
  <si>
    <t>U1575A</t>
  </si>
  <si>
    <t>0-2</t>
  </si>
  <si>
    <t>140-142</t>
  </si>
  <si>
    <t>138-140</t>
  </si>
  <si>
    <t>5W</t>
  </si>
  <si>
    <t>6W</t>
  </si>
  <si>
    <t>7W</t>
  </si>
  <si>
    <t>69-71</t>
  </si>
  <si>
    <t>2R</t>
  </si>
  <si>
    <t>143-145</t>
  </si>
  <si>
    <t>64-66</t>
  </si>
  <si>
    <t>3R</t>
  </si>
  <si>
    <t>145-147</t>
  </si>
  <si>
    <t>65-67</t>
  </si>
  <si>
    <t>0.01</t>
  </si>
  <si>
    <t>4.41</t>
  </si>
  <si>
    <t>Globigerinella adamsi</t>
  </si>
  <si>
    <t>Globigerinoides obliquus</t>
  </si>
  <si>
    <t>Globigerinoides ruber</t>
  </si>
  <si>
    <r>
      <t xml:space="preserve">Globigerinoides ruber </t>
    </r>
    <r>
      <rPr>
        <b/>
        <sz val="10"/>
        <color theme="1"/>
        <rFont val="Calibri"/>
        <family val="2"/>
      </rPr>
      <t>s.l.</t>
    </r>
  </si>
  <si>
    <r>
      <rPr>
        <b/>
        <i/>
        <sz val="10"/>
        <color theme="1"/>
        <rFont val="Calibri"/>
        <family val="2"/>
      </rPr>
      <t xml:space="preserve">Globigerinoides ruber </t>
    </r>
    <r>
      <rPr>
        <b/>
        <sz val="10"/>
        <color theme="1"/>
        <rFont val="Calibri"/>
        <family val="2"/>
      </rPr>
      <t>s.s.</t>
    </r>
  </si>
  <si>
    <t>TOTAL</t>
  </si>
  <si>
    <r>
      <rPr>
        <b/>
        <i/>
        <sz val="10"/>
        <color theme="1"/>
        <rFont val="Calibri"/>
        <family val="2"/>
      </rPr>
      <t xml:space="preserve">Globigerinoides ruber </t>
    </r>
    <r>
      <rPr>
        <b/>
        <sz val="10"/>
        <color theme="1"/>
        <rFont val="Calibri"/>
        <family val="2"/>
      </rPr>
      <t>(pink)</t>
    </r>
  </si>
  <si>
    <t>Globorotalia crassaformis</t>
  </si>
  <si>
    <r>
      <rPr>
        <b/>
        <i/>
        <sz val="10"/>
        <color theme="1"/>
        <rFont val="Calibri"/>
        <family val="2"/>
      </rPr>
      <t xml:space="preserve">Globorotalia </t>
    </r>
    <r>
      <rPr>
        <b/>
        <sz val="10"/>
        <color theme="1"/>
        <rFont val="Calibri"/>
        <family val="2"/>
      </rPr>
      <t xml:space="preserve">cf. </t>
    </r>
    <r>
      <rPr>
        <b/>
        <i/>
        <sz val="10"/>
        <color theme="1"/>
        <rFont val="Calibri"/>
        <family val="2"/>
      </rPr>
      <t>crassaformis</t>
    </r>
  </si>
  <si>
    <t>Globorotalia eastropacia</t>
  </si>
  <si>
    <t>Globorotalia flexuosa</t>
  </si>
  <si>
    <t>Globorotalia hessi</t>
  </si>
  <si>
    <t>Globorotalia hirsuta</t>
  </si>
  <si>
    <t>Globorotalia menardii</t>
  </si>
  <si>
    <t>Globorotalia ronda</t>
  </si>
  <si>
    <t>Globorotalia scitula</t>
  </si>
  <si>
    <r>
      <rPr>
        <b/>
        <i/>
        <sz val="10"/>
        <color theme="1"/>
        <rFont val="Calibri"/>
        <family val="2"/>
      </rPr>
      <t xml:space="preserve">Globorotalia </t>
    </r>
    <r>
      <rPr>
        <b/>
        <sz val="10"/>
        <color theme="1"/>
        <rFont val="Calibri"/>
        <family val="2"/>
      </rPr>
      <t>viola</t>
    </r>
  </si>
  <si>
    <t>Globorotalia tosaensis</t>
  </si>
  <si>
    <r>
      <rPr>
        <b/>
        <i/>
        <sz val="10"/>
        <color theme="1"/>
        <rFont val="Calibri"/>
        <family val="2"/>
      </rPr>
      <t xml:space="preserve">Globorotalia truncatulinoides </t>
    </r>
    <r>
      <rPr>
        <b/>
        <sz val="10"/>
        <color theme="1"/>
        <rFont val="Calibri"/>
        <family val="2"/>
      </rPr>
      <t>(dx)</t>
    </r>
  </si>
  <si>
    <r>
      <rPr>
        <b/>
        <i/>
        <sz val="10"/>
        <color theme="1"/>
        <rFont val="Calibri"/>
        <family val="2"/>
      </rPr>
      <t xml:space="preserve">Globorotalia truncatulinoides </t>
    </r>
    <r>
      <rPr>
        <b/>
        <sz val="10"/>
        <color theme="1"/>
        <rFont val="Calibri"/>
        <family val="2"/>
      </rPr>
      <t>(sx)</t>
    </r>
  </si>
  <si>
    <t>Globorotalia tumida</t>
  </si>
  <si>
    <t>Globorotalia ungulata</t>
  </si>
  <si>
    <r>
      <rPr>
        <b/>
        <i/>
        <sz val="10"/>
        <color theme="1"/>
        <rFont val="Calibri"/>
        <family val="2"/>
      </rPr>
      <t xml:space="preserve">Globoturborotalita </t>
    </r>
    <r>
      <rPr>
        <b/>
        <sz val="10"/>
        <color theme="1"/>
        <rFont val="Calibri"/>
        <family val="2"/>
      </rPr>
      <t>spp.</t>
    </r>
  </si>
  <si>
    <t>Tenuitellita iota</t>
  </si>
  <si>
    <t>Tenuitellita parkerae</t>
  </si>
  <si>
    <t>Trilobatus immaturus</t>
  </si>
  <si>
    <t>Trilobatus quadrilobatus</t>
  </si>
  <si>
    <t>Trilobatus trilobus</t>
  </si>
  <si>
    <t>Trilobatus sacculifer</t>
  </si>
  <si>
    <t>Turborotalita humilis</t>
  </si>
  <si>
    <t>Taxon</t>
  </si>
  <si>
    <t>Av. dissim</t>
  </si>
  <si>
    <t>Contrib. %</t>
  </si>
  <si>
    <t>Cumulative %</t>
  </si>
  <si>
    <t>Mean 1a</t>
  </si>
  <si>
    <t>Mean 1b</t>
  </si>
  <si>
    <t>G. menardii</t>
  </si>
  <si>
    <t>G. inflata</t>
  </si>
  <si>
    <t>G. ruber</t>
  </si>
  <si>
    <t>G. crassaformis</t>
  </si>
  <si>
    <t>O. universa</t>
  </si>
  <si>
    <t>N. incompta</t>
  </si>
  <si>
    <t>N. pachyderma</t>
  </si>
  <si>
    <t>G. glutinata</t>
  </si>
  <si>
    <t>G. bulloides</t>
  </si>
  <si>
    <t>Mean 1</t>
  </si>
  <si>
    <t>Mean 2</t>
  </si>
  <si>
    <t xml:space="preserve">Distance/similarity measurement = Bray-Curtis </t>
  </si>
  <si>
    <t>Mean 3</t>
  </si>
  <si>
    <t>1a</t>
  </si>
  <si>
    <t>1b</t>
  </si>
  <si>
    <t>Globigerinoides ruber (pink)</t>
  </si>
  <si>
    <t>Globorotalia cf. crassaformis</t>
  </si>
  <si>
    <t>Globorotalia viola</t>
  </si>
  <si>
    <t>Globoturborotalita spp.</t>
  </si>
  <si>
    <t>Trilobatus spp.</t>
  </si>
  <si>
    <t>Ratio IOTG/(IOTG+SOG)</t>
  </si>
  <si>
    <r>
      <t xml:space="preserve">Globorotalia </t>
    </r>
    <r>
      <rPr>
        <b/>
        <sz val="10"/>
        <color theme="1"/>
        <rFont val="Calibri"/>
        <family val="2"/>
      </rPr>
      <t>viola</t>
    </r>
  </si>
  <si>
    <r>
      <t xml:space="preserve">Globorotalia truncatulinoides </t>
    </r>
    <r>
      <rPr>
        <b/>
        <sz val="10"/>
        <color theme="1"/>
        <rFont val="Calibri"/>
        <family val="2"/>
      </rPr>
      <t>(dx)</t>
    </r>
  </si>
  <si>
    <t>stdev</t>
  </si>
  <si>
    <t>Cluster 1a</t>
  </si>
  <si>
    <t>Cluster 1b</t>
  </si>
  <si>
    <t>Cluster2</t>
  </si>
  <si>
    <t>Cluster 3</t>
  </si>
  <si>
    <r>
      <rPr>
        <i/>
        <sz val="11"/>
        <color theme="1"/>
        <rFont val="Calibri"/>
        <family val="2"/>
        <scheme val="minor"/>
      </rPr>
      <t>G. truncatulinoides</t>
    </r>
    <r>
      <rPr>
        <sz val="11"/>
        <color theme="1"/>
        <rFont val="Calibri"/>
        <family val="2"/>
        <scheme val="minor"/>
      </rPr>
      <t xml:space="preserve"> (dx)</t>
    </r>
  </si>
  <si>
    <r>
      <rPr>
        <i/>
        <sz val="11"/>
        <color theme="1"/>
        <rFont val="Calibri"/>
        <family val="2"/>
        <scheme val="minor"/>
      </rPr>
      <t>G. truncatulinoides</t>
    </r>
    <r>
      <rPr>
        <sz val="11"/>
        <color theme="1"/>
        <rFont val="Calibri"/>
        <family val="2"/>
        <scheme val="minor"/>
      </rPr>
      <t xml:space="preserve"> (sx)</t>
    </r>
  </si>
  <si>
    <t>Overal average dissimilarity = 15.79</t>
  </si>
  <si>
    <t>Overal average dissimilarity = 18.07</t>
  </si>
  <si>
    <r>
      <rPr>
        <i/>
        <sz val="11"/>
        <color theme="1"/>
        <rFont val="Calibri"/>
        <family val="2"/>
        <scheme val="minor"/>
      </rPr>
      <t xml:space="preserve">G. truncatulinoides </t>
    </r>
    <r>
      <rPr>
        <sz val="11"/>
        <color theme="1"/>
        <rFont val="Calibri"/>
        <family val="2"/>
        <scheme val="minor"/>
      </rPr>
      <t>(dx)</t>
    </r>
  </si>
  <si>
    <t>Overal average dissimilarity = 22.21</t>
  </si>
  <si>
    <t>Overal average dissimilarity = 21.31</t>
  </si>
  <si>
    <r>
      <rPr>
        <b/>
        <sz val="10"/>
        <color theme="1"/>
        <rFont val="Calibri"/>
        <family val="2"/>
      </rPr>
      <t>Ratio</t>
    </r>
    <r>
      <rPr>
        <b/>
        <i/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(</t>
    </r>
    <r>
      <rPr>
        <b/>
        <i/>
        <sz val="10"/>
        <color theme="1"/>
        <rFont val="Calibri"/>
        <family val="2"/>
      </rPr>
      <t xml:space="preserve">G.trunca </t>
    </r>
    <r>
      <rPr>
        <b/>
        <sz val="10"/>
        <color theme="1"/>
        <rFont val="Calibri"/>
        <family val="2"/>
      </rPr>
      <t>dx/</t>
    </r>
    <r>
      <rPr>
        <b/>
        <i/>
        <sz val="10"/>
        <color theme="1"/>
        <rFont val="Calibri"/>
        <family val="2"/>
      </rPr>
      <t>G.trunca</t>
    </r>
    <r>
      <rPr>
        <b/>
        <sz val="10"/>
        <color theme="1"/>
        <rFont val="Calibri"/>
        <family val="2"/>
      </rPr>
      <t xml:space="preserve"> sx)-1</t>
    </r>
  </si>
  <si>
    <t>Sample depth (mbsf)</t>
  </si>
  <si>
    <r>
      <t xml:space="preserve">% Globorotalia truncatulinoides </t>
    </r>
    <r>
      <rPr>
        <b/>
        <sz val="10"/>
        <color theme="1"/>
        <rFont val="Calibri"/>
        <family val="2"/>
      </rPr>
      <t>(dx)</t>
    </r>
  </si>
  <si>
    <r>
      <t>% Globorotalia truncatulinoides</t>
    </r>
    <r>
      <rPr>
        <b/>
        <sz val="10"/>
        <color theme="1"/>
        <rFont val="Calibri"/>
        <family val="2"/>
      </rPr>
      <t xml:space="preserve"> (sx)</t>
    </r>
  </si>
  <si>
    <t>IOTG</t>
  </si>
  <si>
    <t>SOG</t>
  </si>
  <si>
    <r>
      <rPr>
        <i/>
        <sz val="11"/>
        <color theme="1"/>
        <rFont val="Calibri"/>
        <family val="2"/>
        <scheme val="minor"/>
      </rPr>
      <t>Globigerinoides ruber</t>
    </r>
    <r>
      <rPr>
        <sz val="11"/>
        <color theme="1"/>
        <rFont val="Calibri"/>
        <family val="2"/>
        <scheme val="minor"/>
      </rPr>
      <t xml:space="preserve"> (pink)</t>
    </r>
  </si>
  <si>
    <r>
      <rPr>
        <i/>
        <sz val="11"/>
        <color theme="1"/>
        <rFont val="Calibri"/>
        <family val="2"/>
        <scheme val="minor"/>
      </rPr>
      <t>Globorotalia truncatulinoides</t>
    </r>
    <r>
      <rPr>
        <sz val="11"/>
        <color theme="1"/>
        <rFont val="Calibri"/>
        <family val="2"/>
        <scheme val="minor"/>
      </rPr>
      <t xml:space="preserve"> (dx)</t>
    </r>
  </si>
  <si>
    <r>
      <rPr>
        <i/>
        <sz val="11"/>
        <color theme="1"/>
        <rFont val="Calibri"/>
        <family val="2"/>
        <scheme val="minor"/>
      </rPr>
      <t>Globorotalia truncatulinoides</t>
    </r>
    <r>
      <rPr>
        <sz val="11"/>
        <color theme="1"/>
        <rFont val="Calibri"/>
        <family val="2"/>
        <scheme val="minor"/>
      </rPr>
      <t xml:space="preserve"> (sx)</t>
    </r>
  </si>
  <si>
    <r>
      <rPr>
        <i/>
        <sz val="11"/>
        <color theme="1"/>
        <rFont val="Calibri"/>
        <family val="2"/>
        <scheme val="minor"/>
      </rPr>
      <t>Globoturborotalita</t>
    </r>
    <r>
      <rPr>
        <sz val="11"/>
        <color theme="1"/>
        <rFont val="Calibri"/>
        <family val="2"/>
        <scheme val="minor"/>
      </rPr>
      <t xml:space="preserve"> spp.</t>
    </r>
  </si>
  <si>
    <r>
      <rPr>
        <i/>
        <sz val="11"/>
        <color theme="1"/>
        <rFont val="Calibri"/>
        <family val="2"/>
        <scheme val="minor"/>
      </rPr>
      <t>Trilobatus</t>
    </r>
    <r>
      <rPr>
        <sz val="11"/>
        <color theme="1"/>
        <rFont val="Calibri"/>
        <family val="2"/>
        <scheme val="minor"/>
      </rPr>
      <t xml:space="preserve"> spp.</t>
    </r>
  </si>
  <si>
    <r>
      <t xml:space="preserve">Globigerinoides ruber </t>
    </r>
    <r>
      <rPr>
        <b/>
        <sz val="10"/>
        <color theme="1"/>
        <rFont val="Calibri"/>
        <family val="2"/>
        <scheme val="minor"/>
      </rPr>
      <t>(white)</t>
    </r>
  </si>
  <si>
    <r>
      <t xml:space="preserve">Globorotalia truncatulinoides </t>
    </r>
    <r>
      <rPr>
        <b/>
        <sz val="10"/>
        <color theme="1"/>
        <rFont val="Calibri"/>
        <family val="2"/>
      </rPr>
      <t>(sx)</t>
    </r>
  </si>
  <si>
    <r>
      <t xml:space="preserve">Globigerinoides ruber </t>
    </r>
    <r>
      <rPr>
        <b/>
        <sz val="10"/>
        <color theme="1"/>
        <rFont val="Calibri"/>
        <family val="2"/>
      </rPr>
      <t>(pink)</t>
    </r>
  </si>
  <si>
    <r>
      <t xml:space="preserve">Globorotalia </t>
    </r>
    <r>
      <rPr>
        <b/>
        <sz val="10"/>
        <color theme="1"/>
        <rFont val="Calibri"/>
        <family val="2"/>
      </rPr>
      <t>cf.</t>
    </r>
    <r>
      <rPr>
        <b/>
        <i/>
        <sz val="10"/>
        <color theme="1"/>
        <rFont val="Calibri"/>
        <family val="2"/>
      </rPr>
      <t xml:space="preserve"> crassaformis</t>
    </r>
  </si>
  <si>
    <r>
      <t xml:space="preserve">Globigerinoides ruber </t>
    </r>
    <r>
      <rPr>
        <sz val="11"/>
        <color theme="1"/>
        <rFont val="Calibri"/>
        <family val="2"/>
        <scheme val="minor"/>
      </rPr>
      <t>(white)</t>
    </r>
  </si>
  <si>
    <r>
      <t xml:space="preserve">Globorotalia </t>
    </r>
    <r>
      <rPr>
        <sz val="11"/>
        <color theme="1"/>
        <rFont val="Calibri"/>
        <family val="2"/>
        <scheme val="minor"/>
      </rPr>
      <t>cf.</t>
    </r>
    <r>
      <rPr>
        <i/>
        <sz val="11"/>
        <color theme="1"/>
        <rFont val="Calibri"/>
        <family val="2"/>
        <scheme val="minor"/>
      </rPr>
      <t xml:space="preserve"> crassaformis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</si>
</sst>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1"/>
      <name val="Calibri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17FBF"/>
        <bgColor indexed="64"/>
      </patternFill>
    </fill>
    <fill>
      <patternFill patternType="solid">
        <fgColor rgb="FFE2AC00"/>
        <bgColor indexed="64"/>
      </patternFill>
    </fill>
    <fill>
      <patternFill patternType="solid">
        <fgColor rgb="FFEAB2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textRotation="255"/>
    </xf>
    <xf numFmtId="0" fontId="0" fillId="0" borderId="4" xfId="0" applyBorder="1"/>
    <xf numFmtId="0" fontId="0" fillId="0" borderId="7" xfId="0" applyBorder="1"/>
    <xf numFmtId="164" fontId="5" fillId="0" borderId="3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0" fillId="0" borderId="11" xfId="0" applyBorder="1"/>
    <xf numFmtId="164" fontId="5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0" fillId="3" borderId="7" xfId="0" applyFill="1" applyBorder="1"/>
    <xf numFmtId="165" fontId="0" fillId="0" borderId="0" xfId="0" applyNumberFormat="1"/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0" fillId="4" borderId="4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5" borderId="0" xfId="0" applyFill="1"/>
    <xf numFmtId="164" fontId="11" fillId="3" borderId="0" xfId="0" applyNumberFormat="1" applyFont="1" applyFill="1"/>
    <xf numFmtId="164" fontId="11" fillId="4" borderId="0" xfId="0" applyNumberFormat="1" applyFont="1" applyFill="1"/>
    <xf numFmtId="0" fontId="11" fillId="0" borderId="0" xfId="0" applyFont="1"/>
    <xf numFmtId="0" fontId="11" fillId="3" borderId="0" xfId="0" applyFont="1" applyFill="1"/>
    <xf numFmtId="0" fontId="11" fillId="4" borderId="0" xfId="0" applyFont="1" applyFill="1"/>
    <xf numFmtId="164" fontId="5" fillId="0" borderId="9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/>
    <xf numFmtId="0" fontId="12" fillId="0" borderId="0" xfId="0" applyFont="1" applyFill="1"/>
    <xf numFmtId="165" fontId="0" fillId="0" borderId="9" xfId="0" applyNumberFormat="1" applyBorder="1"/>
    <xf numFmtId="0" fontId="0" fillId="2" borderId="0" xfId="0" applyFill="1" applyAlignment="1">
      <alignment horizontal="center"/>
    </xf>
    <xf numFmtId="2" fontId="0" fillId="0" borderId="20" xfId="0" applyNumberFormat="1" applyFill="1" applyBorder="1"/>
    <xf numFmtId="2" fontId="0" fillId="0" borderId="7" xfId="0" applyNumberFormat="1" applyFill="1" applyBorder="1"/>
    <xf numFmtId="2" fontId="0" fillId="0" borderId="11" xfId="0" applyNumberFormat="1" applyFill="1" applyBorder="1"/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12" fillId="5" borderId="0" xfId="0" applyFont="1" applyFill="1"/>
    <xf numFmtId="0" fontId="7" fillId="0" borderId="12" xfId="0" applyFont="1" applyFill="1" applyBorder="1" applyAlignment="1">
      <alignment horizontal="center" textRotation="90"/>
    </xf>
    <xf numFmtId="0" fontId="8" fillId="0" borderId="0" xfId="0" applyFont="1" applyFill="1"/>
    <xf numFmtId="0" fontId="8" fillId="0" borderId="13" xfId="0" applyFont="1" applyFill="1" applyBorder="1"/>
    <xf numFmtId="0" fontId="7" fillId="0" borderId="14" xfId="0" applyFont="1" applyFill="1" applyBorder="1" applyAlignment="1">
      <alignment horizontal="center" textRotation="90"/>
    </xf>
    <xf numFmtId="0" fontId="8" fillId="0" borderId="15" xfId="0" applyFont="1" applyFill="1" applyBorder="1"/>
    <xf numFmtId="0" fontId="8" fillId="0" borderId="16" xfId="0" applyFont="1" applyFill="1" applyBorder="1"/>
    <xf numFmtId="0" fontId="2" fillId="0" borderId="2" xfId="0" applyFont="1" applyFill="1" applyBorder="1" applyAlignment="1">
      <alignment horizontal="center" textRotation="90"/>
    </xf>
    <xf numFmtId="0" fontId="2" fillId="0" borderId="0" xfId="0" applyFont="1" applyFill="1" applyAlignment="1">
      <alignment horizontal="center" textRotation="90"/>
    </xf>
    <xf numFmtId="0" fontId="2" fillId="0" borderId="9" xfId="0" applyFont="1" applyFill="1" applyBorder="1" applyAlignment="1">
      <alignment horizontal="center" textRotation="90"/>
    </xf>
    <xf numFmtId="0" fontId="7" fillId="0" borderId="0" xfId="0" applyFont="1" applyFill="1" applyAlignment="1">
      <alignment horizontal="center" textRotation="90"/>
    </xf>
    <xf numFmtId="0" fontId="7" fillId="0" borderId="9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0" xfId="0" applyFont="1" applyAlignment="1">
      <alignment horizontal="center" textRotation="90"/>
    </xf>
    <xf numFmtId="0" fontId="1" fillId="0" borderId="9" xfId="0" applyFont="1" applyBorder="1" applyAlignment="1">
      <alignment horizontal="center" textRotation="90"/>
    </xf>
    <xf numFmtId="49" fontId="1" fillId="0" borderId="2" xfId="0" applyNumberFormat="1" applyFont="1" applyBorder="1" applyAlignment="1">
      <alignment horizontal="center" textRotation="90"/>
    </xf>
    <xf numFmtId="49" fontId="1" fillId="0" borderId="0" xfId="0" applyNumberFormat="1" applyFont="1" applyAlignment="1">
      <alignment horizontal="center" textRotation="90"/>
    </xf>
    <xf numFmtId="49" fontId="1" fillId="0" borderId="9" xfId="0" applyNumberFormat="1" applyFont="1" applyBorder="1" applyAlignment="1">
      <alignment horizontal="center" textRotation="90"/>
    </xf>
    <xf numFmtId="0" fontId="7" fillId="0" borderId="12" xfId="0" applyFont="1" applyBorder="1" applyAlignment="1">
      <alignment horizontal="center" textRotation="90"/>
    </xf>
    <xf numFmtId="0" fontId="8" fillId="0" borderId="0" xfId="0" applyFont="1"/>
    <xf numFmtId="0" fontId="8" fillId="0" borderId="13" xfId="0" applyFont="1" applyBorder="1"/>
    <xf numFmtId="0" fontId="7" fillId="0" borderId="14" xfId="0" applyFont="1" applyBorder="1" applyAlignment="1">
      <alignment horizontal="center" textRotation="90"/>
    </xf>
    <xf numFmtId="0" fontId="8" fillId="0" borderId="15" xfId="0" applyFont="1" applyBorder="1"/>
    <xf numFmtId="0" fontId="8" fillId="0" borderId="16" xfId="0" applyFont="1" applyBorder="1"/>
    <xf numFmtId="0" fontId="2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center" textRotation="90"/>
    </xf>
    <xf numFmtId="0" fontId="2" fillId="0" borderId="9" xfId="0" applyFont="1" applyBorder="1" applyAlignment="1">
      <alignment horizontal="center" textRotation="90"/>
    </xf>
    <xf numFmtId="0" fontId="7" fillId="0" borderId="0" xfId="0" applyFont="1" applyAlignment="1">
      <alignment horizontal="center" textRotation="90"/>
    </xf>
    <xf numFmtId="0" fontId="7" fillId="0" borderId="9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textRotation="90"/>
    </xf>
    <xf numFmtId="0" fontId="1" fillId="0" borderId="1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  <xf numFmtId="0" fontId="1" fillId="0" borderId="8" xfId="0" applyFont="1" applyFill="1" applyBorder="1" applyAlignment="1">
      <alignment horizontal="center" textRotation="90"/>
    </xf>
    <xf numFmtId="0" fontId="1" fillId="0" borderId="2" xfId="0" applyFont="1" applyFill="1" applyBorder="1" applyAlignment="1">
      <alignment horizontal="center" textRotation="90"/>
    </xf>
    <xf numFmtId="0" fontId="1" fillId="0" borderId="0" xfId="0" applyFont="1" applyFill="1" applyAlignment="1">
      <alignment horizontal="center" textRotation="90"/>
    </xf>
    <xf numFmtId="0" fontId="1" fillId="0" borderId="9" xfId="0" applyFont="1" applyFill="1" applyBorder="1" applyAlignment="1">
      <alignment horizontal="center" textRotation="90"/>
    </xf>
    <xf numFmtId="49" fontId="1" fillId="0" borderId="2" xfId="0" applyNumberFormat="1" applyFont="1" applyFill="1" applyBorder="1" applyAlignment="1">
      <alignment horizontal="center" textRotation="90"/>
    </xf>
    <xf numFmtId="49" fontId="1" fillId="0" borderId="0" xfId="0" applyNumberFormat="1" applyFont="1" applyFill="1" applyAlignment="1">
      <alignment horizontal="center" textRotation="90"/>
    </xf>
    <xf numFmtId="49" fontId="1" fillId="0" borderId="9" xfId="0" applyNumberFormat="1" applyFont="1" applyFill="1" applyBorder="1" applyAlignment="1">
      <alignment horizontal="center" textRotation="90"/>
    </xf>
    <xf numFmtId="0" fontId="7" fillId="3" borderId="12" xfId="0" applyFont="1" applyFill="1" applyBorder="1" applyAlignment="1">
      <alignment horizontal="center" textRotation="90"/>
    </xf>
    <xf numFmtId="0" fontId="8" fillId="3" borderId="0" xfId="0" applyFont="1" applyFill="1"/>
    <xf numFmtId="0" fontId="8" fillId="3" borderId="13" xfId="0" applyFont="1" applyFill="1" applyBorder="1"/>
    <xf numFmtId="0" fontId="7" fillId="2" borderId="12" xfId="0" applyFont="1" applyFill="1" applyBorder="1" applyAlignment="1">
      <alignment horizontal="center" textRotation="90"/>
    </xf>
    <xf numFmtId="0" fontId="8" fillId="2" borderId="0" xfId="0" applyFont="1" applyFill="1"/>
    <xf numFmtId="0" fontId="8" fillId="2" borderId="13" xfId="0" applyFont="1" applyFill="1" applyBorder="1"/>
    <xf numFmtId="0" fontId="2" fillId="2" borderId="2" xfId="0" applyFont="1" applyFill="1" applyBorder="1" applyAlignment="1">
      <alignment horizontal="center" textRotation="90"/>
    </xf>
    <xf numFmtId="0" fontId="2" fillId="2" borderId="0" xfId="0" applyFont="1" applyFill="1" applyAlignment="1">
      <alignment horizontal="center" textRotation="90"/>
    </xf>
    <xf numFmtId="0" fontId="2" fillId="2" borderId="9" xfId="0" applyFont="1" applyFill="1" applyBorder="1" applyAlignment="1">
      <alignment horizontal="center" textRotation="90"/>
    </xf>
    <xf numFmtId="0" fontId="10" fillId="0" borderId="14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6" borderId="7" xfId="0" applyFill="1" applyBorder="1"/>
    <xf numFmtId="0" fontId="0" fillId="6" borderId="11" xfId="0" applyFill="1" applyBorder="1"/>
    <xf numFmtId="164" fontId="11" fillId="6" borderId="0" xfId="0" applyNumberFormat="1" applyFont="1" applyFill="1"/>
    <xf numFmtId="0" fontId="11" fillId="6" borderId="0" xfId="0" applyFont="1" applyFill="1"/>
    <xf numFmtId="0" fontId="11" fillId="7" borderId="0" xfId="0" applyFont="1" applyFill="1"/>
    <xf numFmtId="164" fontId="11" fillId="8" borderId="0" xfId="0" applyNumberFormat="1" applyFont="1" applyFill="1"/>
    <xf numFmtId="0" fontId="0" fillId="8" borderId="7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B200"/>
      <color rgb="FFFFD243"/>
      <color rgb="FFE2AC00"/>
      <color rgb="FF917FBF"/>
      <color rgb="FFACEAF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6C6C4-BBE7-4031-9270-0F27B21DF831}">
  <dimension ref="A1:FV50"/>
  <sheetViews>
    <sheetView tabSelected="1" topLeftCell="FA1" zoomScale="130" zoomScaleNormal="130" workbookViewId="0">
      <selection activeCell="FP37" sqref="FP37"/>
    </sheetView>
  </sheetViews>
  <sheetFormatPr defaultRowHeight="15" x14ac:dyDescent="0.25"/>
  <cols>
    <col min="1" max="1" width="6.140625" customWidth="1"/>
    <col min="3" max="3" width="4.7109375" customWidth="1"/>
    <col min="4" max="4" width="7.85546875" customWidth="1"/>
    <col min="5" max="5" width="8.140625" customWidth="1"/>
    <col min="6" max="6" width="7.42578125" customWidth="1"/>
    <col min="7" max="52" width="3.7109375" customWidth="1"/>
    <col min="55" max="55" width="6.140625" customWidth="1"/>
    <col min="57" max="57" width="4.7109375" customWidth="1"/>
    <col min="58" max="58" width="7.85546875" customWidth="1"/>
    <col min="59" max="60" width="8.140625" customWidth="1"/>
    <col min="61" max="106" width="8.7109375" customWidth="1"/>
    <col min="108" max="108" width="6.140625" customWidth="1"/>
    <col min="110" max="110" width="4.7109375" customWidth="1"/>
    <col min="111" max="111" width="7.85546875" customWidth="1"/>
    <col min="112" max="113" width="8.140625" customWidth="1"/>
    <col min="114" max="159" width="8.7109375" style="27" customWidth="1"/>
  </cols>
  <sheetData>
    <row r="1" spans="1:178" x14ac:dyDescent="0.25">
      <c r="A1" s="79" t="s">
        <v>0</v>
      </c>
      <c r="B1" s="82" t="s">
        <v>1</v>
      </c>
      <c r="C1" s="82" t="s">
        <v>2</v>
      </c>
      <c r="D1" s="82" t="s">
        <v>3</v>
      </c>
      <c r="E1" s="85" t="s">
        <v>4</v>
      </c>
      <c r="F1" s="85" t="s">
        <v>35</v>
      </c>
      <c r="G1" s="88" t="s">
        <v>5</v>
      </c>
      <c r="H1" s="88" t="s">
        <v>6</v>
      </c>
      <c r="I1" s="88" t="s">
        <v>7</v>
      </c>
      <c r="J1" s="88" t="s">
        <v>8</v>
      </c>
      <c r="K1" s="88" t="s">
        <v>57</v>
      </c>
      <c r="L1" s="88" t="s">
        <v>9</v>
      </c>
      <c r="M1" s="88" t="s">
        <v>10</v>
      </c>
      <c r="N1" s="88" t="s">
        <v>11</v>
      </c>
      <c r="O1" s="88" t="s">
        <v>12</v>
      </c>
      <c r="P1" s="88" t="s">
        <v>13</v>
      </c>
      <c r="Q1" s="88" t="s">
        <v>58</v>
      </c>
      <c r="R1" s="94" t="s">
        <v>139</v>
      </c>
      <c r="S1" s="88" t="s">
        <v>63</v>
      </c>
      <c r="T1" s="88" t="s">
        <v>14</v>
      </c>
      <c r="U1" s="88" t="s">
        <v>15</v>
      </c>
      <c r="V1" s="88" t="s">
        <v>64</v>
      </c>
      <c r="W1" s="88" t="s">
        <v>65</v>
      </c>
      <c r="X1" s="88" t="s">
        <v>66</v>
      </c>
      <c r="Y1" s="88" t="s">
        <v>67</v>
      </c>
      <c r="Z1" s="88" t="s">
        <v>68</v>
      </c>
      <c r="AA1" s="88" t="s">
        <v>69</v>
      </c>
      <c r="AB1" s="88" t="s">
        <v>70</v>
      </c>
      <c r="AC1" s="88" t="s">
        <v>71</v>
      </c>
      <c r="AD1" s="88" t="s">
        <v>72</v>
      </c>
      <c r="AE1" s="88" t="s">
        <v>73</v>
      </c>
      <c r="AF1" s="88" t="s">
        <v>74</v>
      </c>
      <c r="AG1" s="88" t="s">
        <v>75</v>
      </c>
      <c r="AH1" s="88" t="s">
        <v>76</v>
      </c>
      <c r="AI1" s="88" t="s">
        <v>77</v>
      </c>
      <c r="AJ1" s="88" t="s">
        <v>78</v>
      </c>
      <c r="AK1" s="88" t="s">
        <v>16</v>
      </c>
      <c r="AL1" s="88" t="s">
        <v>79</v>
      </c>
      <c r="AM1" s="88" t="s">
        <v>17</v>
      </c>
      <c r="AN1" s="88" t="s">
        <v>18</v>
      </c>
      <c r="AO1" s="88" t="s">
        <v>19</v>
      </c>
      <c r="AP1" s="88" t="s">
        <v>20</v>
      </c>
      <c r="AQ1" s="88" t="s">
        <v>21</v>
      </c>
      <c r="AR1" s="88" t="s">
        <v>22</v>
      </c>
      <c r="AS1" s="88" t="s">
        <v>23</v>
      </c>
      <c r="AT1" s="88" t="s">
        <v>24</v>
      </c>
      <c r="AU1" s="88" t="s">
        <v>25</v>
      </c>
      <c r="AV1" s="88" t="s">
        <v>80</v>
      </c>
      <c r="AW1" s="88" t="s">
        <v>81</v>
      </c>
      <c r="AX1" s="94" t="s">
        <v>40</v>
      </c>
      <c r="AY1" s="88" t="s">
        <v>86</v>
      </c>
      <c r="AZ1" s="91" t="s">
        <v>26</v>
      </c>
      <c r="BA1" s="99" t="s">
        <v>36</v>
      </c>
      <c r="BC1" s="79" t="s">
        <v>0</v>
      </c>
      <c r="BD1" s="82" t="s">
        <v>1</v>
      </c>
      <c r="BE1" s="82" t="s">
        <v>2</v>
      </c>
      <c r="BF1" s="82" t="s">
        <v>3</v>
      </c>
      <c r="BG1" s="85" t="s">
        <v>4</v>
      </c>
      <c r="BH1" s="85" t="s">
        <v>35</v>
      </c>
      <c r="BI1" s="88" t="s">
        <v>5</v>
      </c>
      <c r="BJ1" s="88" t="s">
        <v>6</v>
      </c>
      <c r="BK1" s="88" t="s">
        <v>7</v>
      </c>
      <c r="BL1" s="88" t="s">
        <v>8</v>
      </c>
      <c r="BM1" s="88" t="s">
        <v>57</v>
      </c>
      <c r="BN1" s="88" t="s">
        <v>9</v>
      </c>
      <c r="BO1" s="88" t="s">
        <v>10</v>
      </c>
      <c r="BP1" s="88" t="s">
        <v>11</v>
      </c>
      <c r="BQ1" s="88" t="s">
        <v>12</v>
      </c>
      <c r="BR1" s="88" t="s">
        <v>13</v>
      </c>
      <c r="BS1" s="88" t="s">
        <v>58</v>
      </c>
      <c r="BT1" s="94" t="s">
        <v>139</v>
      </c>
      <c r="BU1" s="88" t="s">
        <v>63</v>
      </c>
      <c r="BV1" s="88" t="s">
        <v>14</v>
      </c>
      <c r="BW1" s="88" t="s">
        <v>15</v>
      </c>
      <c r="BX1" s="88" t="s">
        <v>64</v>
      </c>
      <c r="BY1" s="88" t="s">
        <v>65</v>
      </c>
      <c r="BZ1" s="88" t="s">
        <v>66</v>
      </c>
      <c r="CA1" s="88" t="s">
        <v>67</v>
      </c>
      <c r="CB1" s="88" t="s">
        <v>68</v>
      </c>
      <c r="CC1" s="88" t="s">
        <v>69</v>
      </c>
      <c r="CD1" s="88" t="s">
        <v>70</v>
      </c>
      <c r="CE1" s="88" t="s">
        <v>71</v>
      </c>
      <c r="CF1" s="88" t="s">
        <v>72</v>
      </c>
      <c r="CG1" s="88" t="s">
        <v>73</v>
      </c>
      <c r="CH1" s="88" t="s">
        <v>74</v>
      </c>
      <c r="CI1" s="88" t="s">
        <v>75</v>
      </c>
      <c r="CJ1" s="88" t="s">
        <v>76</v>
      </c>
      <c r="CK1" s="88" t="s">
        <v>77</v>
      </c>
      <c r="CL1" s="88" t="s">
        <v>78</v>
      </c>
      <c r="CM1" s="88" t="s">
        <v>16</v>
      </c>
      <c r="CN1" s="88" t="s">
        <v>79</v>
      </c>
      <c r="CO1" s="88" t="s">
        <v>17</v>
      </c>
      <c r="CP1" s="88" t="s">
        <v>18</v>
      </c>
      <c r="CQ1" s="88" t="s">
        <v>19</v>
      </c>
      <c r="CR1" s="88" t="s">
        <v>20</v>
      </c>
      <c r="CS1" s="88" t="s">
        <v>21</v>
      </c>
      <c r="CT1" s="88" t="s">
        <v>22</v>
      </c>
      <c r="CU1" s="88" t="s">
        <v>23</v>
      </c>
      <c r="CV1" s="88" t="s">
        <v>24</v>
      </c>
      <c r="CW1" s="88" t="s">
        <v>25</v>
      </c>
      <c r="CX1" s="88" t="s">
        <v>80</v>
      </c>
      <c r="CY1" s="88" t="s">
        <v>81</v>
      </c>
      <c r="CZ1" s="94" t="s">
        <v>40</v>
      </c>
      <c r="DA1" s="88" t="s">
        <v>86</v>
      </c>
      <c r="DB1" s="91" t="s">
        <v>26</v>
      </c>
      <c r="DD1" s="79" t="s">
        <v>0</v>
      </c>
      <c r="DE1" s="82" t="s">
        <v>1</v>
      </c>
      <c r="DF1" s="82" t="s">
        <v>2</v>
      </c>
      <c r="DG1" s="82" t="s">
        <v>3</v>
      </c>
      <c r="DH1" s="85" t="s">
        <v>4</v>
      </c>
      <c r="DI1" s="85" t="s">
        <v>35</v>
      </c>
      <c r="DJ1" s="68" t="s">
        <v>5</v>
      </c>
      <c r="DK1" s="68" t="s">
        <v>6</v>
      </c>
      <c r="DL1" s="68" t="s">
        <v>7</v>
      </c>
      <c r="DM1" s="68" t="s">
        <v>8</v>
      </c>
      <c r="DN1" s="68" t="s">
        <v>57</v>
      </c>
      <c r="DO1" s="68" t="s">
        <v>9</v>
      </c>
      <c r="DP1" s="68" t="s">
        <v>10</v>
      </c>
      <c r="DQ1" s="68" t="s">
        <v>11</v>
      </c>
      <c r="DR1" s="68" t="s">
        <v>12</v>
      </c>
      <c r="DS1" s="68" t="s">
        <v>13</v>
      </c>
      <c r="DT1" s="68" t="s">
        <v>58</v>
      </c>
      <c r="DU1" s="74" t="s">
        <v>139</v>
      </c>
      <c r="DV1" s="68" t="s">
        <v>63</v>
      </c>
      <c r="DW1" s="68" t="s">
        <v>14</v>
      </c>
      <c r="DX1" s="68" t="s">
        <v>15</v>
      </c>
      <c r="DY1" s="68" t="s">
        <v>64</v>
      </c>
      <c r="DZ1" s="68" t="s">
        <v>65</v>
      </c>
      <c r="EA1" s="68" t="s">
        <v>66</v>
      </c>
      <c r="EB1" s="68" t="s">
        <v>67</v>
      </c>
      <c r="EC1" s="68" t="s">
        <v>68</v>
      </c>
      <c r="ED1" s="68" t="s">
        <v>69</v>
      </c>
      <c r="EE1" s="68" t="s">
        <v>70</v>
      </c>
      <c r="EF1" s="68" t="s">
        <v>71</v>
      </c>
      <c r="EG1" s="68" t="s">
        <v>72</v>
      </c>
      <c r="EH1" s="68" t="s">
        <v>114</v>
      </c>
      <c r="EI1" s="68" t="s">
        <v>74</v>
      </c>
      <c r="EJ1" s="68" t="s">
        <v>115</v>
      </c>
      <c r="EK1" s="68" t="s">
        <v>76</v>
      </c>
      <c r="EL1" s="68" t="s">
        <v>77</v>
      </c>
      <c r="EM1" s="68" t="s">
        <v>78</v>
      </c>
      <c r="EN1" s="68" t="s">
        <v>16</v>
      </c>
      <c r="EO1" s="68" t="s">
        <v>79</v>
      </c>
      <c r="EP1" s="68" t="s">
        <v>17</v>
      </c>
      <c r="EQ1" s="68" t="s">
        <v>18</v>
      </c>
      <c r="ER1" s="68" t="s">
        <v>19</v>
      </c>
      <c r="ES1" s="68" t="s">
        <v>20</v>
      </c>
      <c r="ET1" s="68" t="s">
        <v>21</v>
      </c>
      <c r="EU1" s="68" t="s">
        <v>22</v>
      </c>
      <c r="EV1" s="68" t="s">
        <v>23</v>
      </c>
      <c r="EW1" s="68" t="s">
        <v>24</v>
      </c>
      <c r="EX1" s="68" t="s">
        <v>25</v>
      </c>
      <c r="EY1" s="68" t="s">
        <v>80</v>
      </c>
      <c r="EZ1" s="68" t="s">
        <v>81</v>
      </c>
      <c r="FA1" s="74" t="s">
        <v>40</v>
      </c>
      <c r="FB1" s="68" t="s">
        <v>86</v>
      </c>
      <c r="FC1" s="71" t="s">
        <v>26</v>
      </c>
      <c r="FE1" s="79" t="s">
        <v>0</v>
      </c>
      <c r="FF1" s="82" t="s">
        <v>1</v>
      </c>
      <c r="FG1" s="82" t="s">
        <v>2</v>
      </c>
      <c r="FH1" s="82" t="s">
        <v>3</v>
      </c>
      <c r="FI1" s="85" t="s">
        <v>4</v>
      </c>
      <c r="FJ1" s="85" t="s">
        <v>35</v>
      </c>
      <c r="FK1" s="88" t="s">
        <v>7</v>
      </c>
      <c r="FL1" s="88" t="s">
        <v>11</v>
      </c>
      <c r="FM1" s="94" t="s">
        <v>139</v>
      </c>
      <c r="FN1" s="88" t="s">
        <v>15</v>
      </c>
      <c r="FO1" s="88" t="s">
        <v>64</v>
      </c>
      <c r="FP1" s="88" t="s">
        <v>70</v>
      </c>
      <c r="FQ1" s="88" t="s">
        <v>75</v>
      </c>
      <c r="FR1" s="88" t="s">
        <v>76</v>
      </c>
      <c r="FS1" s="88" t="s">
        <v>19</v>
      </c>
      <c r="FT1" s="88" t="s">
        <v>20</v>
      </c>
      <c r="FU1" s="88" t="s">
        <v>22</v>
      </c>
      <c r="FV1" s="102" t="s">
        <v>37</v>
      </c>
    </row>
    <row r="2" spans="1:178" x14ac:dyDescent="0.25">
      <c r="A2" s="80"/>
      <c r="B2" s="83"/>
      <c r="C2" s="83"/>
      <c r="D2" s="83"/>
      <c r="E2" s="86"/>
      <c r="F2" s="86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5"/>
      <c r="S2" s="89"/>
      <c r="T2" s="89"/>
      <c r="U2" s="89"/>
      <c r="V2" s="89"/>
      <c r="W2" s="89"/>
      <c r="X2" s="97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95"/>
      <c r="AY2" s="89"/>
      <c r="AZ2" s="92"/>
      <c r="BA2" s="100"/>
      <c r="BC2" s="80"/>
      <c r="BD2" s="83"/>
      <c r="BE2" s="83"/>
      <c r="BF2" s="83"/>
      <c r="BG2" s="86"/>
      <c r="BH2" s="86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95"/>
      <c r="BU2" s="89"/>
      <c r="BV2" s="89"/>
      <c r="BW2" s="89"/>
      <c r="BX2" s="89"/>
      <c r="BY2" s="89"/>
      <c r="BZ2" s="97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95"/>
      <c r="DA2" s="89"/>
      <c r="DB2" s="92"/>
      <c r="DD2" s="80"/>
      <c r="DE2" s="83"/>
      <c r="DF2" s="83"/>
      <c r="DG2" s="83"/>
      <c r="DH2" s="86"/>
      <c r="DI2" s="86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75"/>
      <c r="DV2" s="69"/>
      <c r="DW2" s="69"/>
      <c r="DX2" s="69"/>
      <c r="DY2" s="69"/>
      <c r="DZ2" s="69"/>
      <c r="EA2" s="77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75"/>
      <c r="FB2" s="69"/>
      <c r="FC2" s="72"/>
      <c r="FE2" s="80"/>
      <c r="FF2" s="83"/>
      <c r="FG2" s="83"/>
      <c r="FH2" s="83"/>
      <c r="FI2" s="86"/>
      <c r="FJ2" s="86"/>
      <c r="FK2" s="89"/>
      <c r="FL2" s="89"/>
      <c r="FM2" s="95"/>
      <c r="FN2" s="89"/>
      <c r="FO2" s="89"/>
      <c r="FP2" s="89"/>
      <c r="FQ2" s="89"/>
      <c r="FR2" s="89"/>
      <c r="FS2" s="89"/>
      <c r="FT2" s="89"/>
      <c r="FU2" s="89"/>
      <c r="FV2" s="103"/>
    </row>
    <row r="3" spans="1:178" x14ac:dyDescent="0.25">
      <c r="A3" s="80"/>
      <c r="B3" s="83"/>
      <c r="C3" s="83"/>
      <c r="D3" s="83"/>
      <c r="E3" s="86"/>
      <c r="F3" s="86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95"/>
      <c r="S3" s="89"/>
      <c r="T3" s="89"/>
      <c r="U3" s="89"/>
      <c r="V3" s="89"/>
      <c r="W3" s="89"/>
      <c r="X3" s="97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95"/>
      <c r="AY3" s="89"/>
      <c r="AZ3" s="92"/>
      <c r="BA3" s="100"/>
      <c r="BC3" s="80"/>
      <c r="BD3" s="83"/>
      <c r="BE3" s="83"/>
      <c r="BF3" s="83"/>
      <c r="BG3" s="86"/>
      <c r="BH3" s="86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95"/>
      <c r="BU3" s="89"/>
      <c r="BV3" s="89"/>
      <c r="BW3" s="89"/>
      <c r="BX3" s="89"/>
      <c r="BY3" s="89"/>
      <c r="BZ3" s="97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95"/>
      <c r="DA3" s="89"/>
      <c r="DB3" s="92"/>
      <c r="DD3" s="80"/>
      <c r="DE3" s="83"/>
      <c r="DF3" s="83"/>
      <c r="DG3" s="83"/>
      <c r="DH3" s="86"/>
      <c r="DI3" s="86"/>
      <c r="DJ3" s="69"/>
      <c r="DK3" s="69"/>
      <c r="DL3" s="69"/>
      <c r="DM3" s="69"/>
      <c r="DN3" s="69"/>
      <c r="DO3" s="69"/>
      <c r="DP3" s="69"/>
      <c r="DQ3" s="69"/>
      <c r="DR3" s="69"/>
      <c r="DS3" s="69"/>
      <c r="DT3" s="69"/>
      <c r="DU3" s="75"/>
      <c r="DV3" s="69"/>
      <c r="DW3" s="69"/>
      <c r="DX3" s="69"/>
      <c r="DY3" s="69"/>
      <c r="DZ3" s="69"/>
      <c r="EA3" s="77"/>
      <c r="EB3" s="69"/>
      <c r="EC3" s="69"/>
      <c r="ED3" s="69"/>
      <c r="EE3" s="69"/>
      <c r="EF3" s="69"/>
      <c r="EG3" s="69"/>
      <c r="EH3" s="69"/>
      <c r="EI3" s="69"/>
      <c r="EJ3" s="69"/>
      <c r="EK3" s="69"/>
      <c r="EL3" s="69"/>
      <c r="EM3" s="69"/>
      <c r="EN3" s="69"/>
      <c r="EO3" s="69"/>
      <c r="EP3" s="69"/>
      <c r="EQ3" s="69"/>
      <c r="ER3" s="69"/>
      <c r="ES3" s="69"/>
      <c r="ET3" s="69"/>
      <c r="EU3" s="69"/>
      <c r="EV3" s="69"/>
      <c r="EW3" s="69"/>
      <c r="EX3" s="69"/>
      <c r="EY3" s="69"/>
      <c r="EZ3" s="69"/>
      <c r="FA3" s="75"/>
      <c r="FB3" s="69"/>
      <c r="FC3" s="72"/>
      <c r="FE3" s="80"/>
      <c r="FF3" s="83"/>
      <c r="FG3" s="83"/>
      <c r="FH3" s="83"/>
      <c r="FI3" s="86"/>
      <c r="FJ3" s="86"/>
      <c r="FK3" s="89"/>
      <c r="FL3" s="89"/>
      <c r="FM3" s="95"/>
      <c r="FN3" s="89"/>
      <c r="FO3" s="89"/>
      <c r="FP3" s="89"/>
      <c r="FQ3" s="89"/>
      <c r="FR3" s="89"/>
      <c r="FS3" s="89"/>
      <c r="FT3" s="89"/>
      <c r="FU3" s="89"/>
      <c r="FV3" s="103"/>
    </row>
    <row r="4" spans="1:178" x14ac:dyDescent="0.25">
      <c r="A4" s="80"/>
      <c r="B4" s="83"/>
      <c r="C4" s="83"/>
      <c r="D4" s="83"/>
      <c r="E4" s="86"/>
      <c r="F4" s="86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95"/>
      <c r="S4" s="89"/>
      <c r="T4" s="89"/>
      <c r="U4" s="89"/>
      <c r="V4" s="89"/>
      <c r="W4" s="89"/>
      <c r="X4" s="97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95"/>
      <c r="AY4" s="89"/>
      <c r="AZ4" s="92"/>
      <c r="BA4" s="100"/>
      <c r="BC4" s="80"/>
      <c r="BD4" s="83"/>
      <c r="BE4" s="83"/>
      <c r="BF4" s="83"/>
      <c r="BG4" s="86"/>
      <c r="BH4" s="86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95"/>
      <c r="BU4" s="89"/>
      <c r="BV4" s="89"/>
      <c r="BW4" s="89"/>
      <c r="BX4" s="89"/>
      <c r="BY4" s="89"/>
      <c r="BZ4" s="97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95"/>
      <c r="DA4" s="89"/>
      <c r="DB4" s="92"/>
      <c r="DD4" s="80"/>
      <c r="DE4" s="83"/>
      <c r="DF4" s="83"/>
      <c r="DG4" s="83"/>
      <c r="DH4" s="86"/>
      <c r="DI4" s="86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75"/>
      <c r="DV4" s="69"/>
      <c r="DW4" s="69"/>
      <c r="DX4" s="69"/>
      <c r="DY4" s="69"/>
      <c r="DZ4" s="69"/>
      <c r="EA4" s="77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75"/>
      <c r="FB4" s="69"/>
      <c r="FC4" s="72"/>
      <c r="FE4" s="80"/>
      <c r="FF4" s="83"/>
      <c r="FG4" s="83"/>
      <c r="FH4" s="83"/>
      <c r="FI4" s="86"/>
      <c r="FJ4" s="86"/>
      <c r="FK4" s="89"/>
      <c r="FL4" s="89"/>
      <c r="FM4" s="95"/>
      <c r="FN4" s="89"/>
      <c r="FO4" s="89"/>
      <c r="FP4" s="89"/>
      <c r="FQ4" s="89"/>
      <c r="FR4" s="89"/>
      <c r="FS4" s="89"/>
      <c r="FT4" s="89"/>
      <c r="FU4" s="89"/>
      <c r="FV4" s="103"/>
    </row>
    <row r="5" spans="1:178" x14ac:dyDescent="0.25">
      <c r="A5" s="80"/>
      <c r="B5" s="83"/>
      <c r="C5" s="83"/>
      <c r="D5" s="83"/>
      <c r="E5" s="86"/>
      <c r="F5" s="86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95"/>
      <c r="S5" s="89"/>
      <c r="T5" s="89"/>
      <c r="U5" s="89"/>
      <c r="V5" s="89"/>
      <c r="W5" s="89"/>
      <c r="X5" s="97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95"/>
      <c r="AY5" s="89"/>
      <c r="AZ5" s="92"/>
      <c r="BA5" s="100"/>
      <c r="BC5" s="80"/>
      <c r="BD5" s="83"/>
      <c r="BE5" s="83"/>
      <c r="BF5" s="83"/>
      <c r="BG5" s="86"/>
      <c r="BH5" s="86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95"/>
      <c r="BU5" s="89"/>
      <c r="BV5" s="89"/>
      <c r="BW5" s="89"/>
      <c r="BX5" s="89"/>
      <c r="BY5" s="89"/>
      <c r="BZ5" s="97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95"/>
      <c r="DA5" s="89"/>
      <c r="DB5" s="92"/>
      <c r="DD5" s="80"/>
      <c r="DE5" s="83"/>
      <c r="DF5" s="83"/>
      <c r="DG5" s="83"/>
      <c r="DH5" s="86"/>
      <c r="DI5" s="86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75"/>
      <c r="DV5" s="69"/>
      <c r="DW5" s="69"/>
      <c r="DX5" s="69"/>
      <c r="DY5" s="69"/>
      <c r="DZ5" s="69"/>
      <c r="EA5" s="77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75"/>
      <c r="FB5" s="69"/>
      <c r="FC5" s="72"/>
      <c r="FE5" s="80"/>
      <c r="FF5" s="83"/>
      <c r="FG5" s="83"/>
      <c r="FH5" s="83"/>
      <c r="FI5" s="86"/>
      <c r="FJ5" s="86"/>
      <c r="FK5" s="89"/>
      <c r="FL5" s="89"/>
      <c r="FM5" s="95"/>
      <c r="FN5" s="89"/>
      <c r="FO5" s="89"/>
      <c r="FP5" s="89"/>
      <c r="FQ5" s="89"/>
      <c r="FR5" s="89"/>
      <c r="FS5" s="89"/>
      <c r="FT5" s="89"/>
      <c r="FU5" s="89"/>
      <c r="FV5" s="103"/>
    </row>
    <row r="6" spans="1:178" x14ac:dyDescent="0.25">
      <c r="A6" s="80"/>
      <c r="B6" s="83"/>
      <c r="C6" s="83"/>
      <c r="D6" s="83"/>
      <c r="E6" s="86"/>
      <c r="F6" s="86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5"/>
      <c r="S6" s="89"/>
      <c r="T6" s="89"/>
      <c r="U6" s="89"/>
      <c r="V6" s="89"/>
      <c r="W6" s="89"/>
      <c r="X6" s="97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95"/>
      <c r="AY6" s="89"/>
      <c r="AZ6" s="92"/>
      <c r="BA6" s="100"/>
      <c r="BC6" s="80"/>
      <c r="BD6" s="83"/>
      <c r="BE6" s="83"/>
      <c r="BF6" s="83"/>
      <c r="BG6" s="86"/>
      <c r="BH6" s="86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95"/>
      <c r="BU6" s="89"/>
      <c r="BV6" s="89"/>
      <c r="BW6" s="89"/>
      <c r="BX6" s="89"/>
      <c r="BY6" s="89"/>
      <c r="BZ6" s="97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95"/>
      <c r="DA6" s="89"/>
      <c r="DB6" s="92"/>
      <c r="DD6" s="80"/>
      <c r="DE6" s="83"/>
      <c r="DF6" s="83"/>
      <c r="DG6" s="83"/>
      <c r="DH6" s="86"/>
      <c r="DI6" s="86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75"/>
      <c r="DV6" s="69"/>
      <c r="DW6" s="69"/>
      <c r="DX6" s="69"/>
      <c r="DY6" s="69"/>
      <c r="DZ6" s="69"/>
      <c r="EA6" s="77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75"/>
      <c r="FB6" s="69"/>
      <c r="FC6" s="72"/>
      <c r="FE6" s="80"/>
      <c r="FF6" s="83"/>
      <c r="FG6" s="83"/>
      <c r="FH6" s="83"/>
      <c r="FI6" s="86"/>
      <c r="FJ6" s="86"/>
      <c r="FK6" s="89"/>
      <c r="FL6" s="89"/>
      <c r="FM6" s="95"/>
      <c r="FN6" s="89"/>
      <c r="FO6" s="89"/>
      <c r="FP6" s="89"/>
      <c r="FQ6" s="89"/>
      <c r="FR6" s="89"/>
      <c r="FS6" s="89"/>
      <c r="FT6" s="89"/>
      <c r="FU6" s="89"/>
      <c r="FV6" s="103"/>
    </row>
    <row r="7" spans="1:178" x14ac:dyDescent="0.25">
      <c r="A7" s="80"/>
      <c r="B7" s="83"/>
      <c r="C7" s="83"/>
      <c r="D7" s="83"/>
      <c r="E7" s="86"/>
      <c r="F7" s="86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95"/>
      <c r="S7" s="89"/>
      <c r="T7" s="89"/>
      <c r="U7" s="89"/>
      <c r="V7" s="89"/>
      <c r="W7" s="89"/>
      <c r="X7" s="97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95"/>
      <c r="AY7" s="89"/>
      <c r="AZ7" s="92"/>
      <c r="BA7" s="100"/>
      <c r="BC7" s="80"/>
      <c r="BD7" s="83"/>
      <c r="BE7" s="83"/>
      <c r="BF7" s="83"/>
      <c r="BG7" s="86"/>
      <c r="BH7" s="86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95"/>
      <c r="BU7" s="89"/>
      <c r="BV7" s="89"/>
      <c r="BW7" s="89"/>
      <c r="BX7" s="89"/>
      <c r="BY7" s="89"/>
      <c r="BZ7" s="97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95"/>
      <c r="DA7" s="89"/>
      <c r="DB7" s="92"/>
      <c r="DD7" s="80"/>
      <c r="DE7" s="83"/>
      <c r="DF7" s="83"/>
      <c r="DG7" s="83"/>
      <c r="DH7" s="86"/>
      <c r="DI7" s="86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75"/>
      <c r="DV7" s="69"/>
      <c r="DW7" s="69"/>
      <c r="DX7" s="69"/>
      <c r="DY7" s="69"/>
      <c r="DZ7" s="69"/>
      <c r="EA7" s="77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75"/>
      <c r="FB7" s="69"/>
      <c r="FC7" s="72"/>
      <c r="FE7" s="80"/>
      <c r="FF7" s="83"/>
      <c r="FG7" s="83"/>
      <c r="FH7" s="83"/>
      <c r="FI7" s="86"/>
      <c r="FJ7" s="86"/>
      <c r="FK7" s="89"/>
      <c r="FL7" s="89"/>
      <c r="FM7" s="95"/>
      <c r="FN7" s="89"/>
      <c r="FO7" s="89"/>
      <c r="FP7" s="89"/>
      <c r="FQ7" s="89"/>
      <c r="FR7" s="89"/>
      <c r="FS7" s="89"/>
      <c r="FT7" s="89"/>
      <c r="FU7" s="89"/>
      <c r="FV7" s="103"/>
    </row>
    <row r="8" spans="1:178" x14ac:dyDescent="0.25">
      <c r="A8" s="80"/>
      <c r="B8" s="83"/>
      <c r="C8" s="83"/>
      <c r="D8" s="83"/>
      <c r="E8" s="86"/>
      <c r="F8" s="86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95"/>
      <c r="S8" s="89"/>
      <c r="T8" s="89"/>
      <c r="U8" s="89"/>
      <c r="V8" s="89"/>
      <c r="W8" s="89"/>
      <c r="X8" s="97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95"/>
      <c r="AY8" s="89"/>
      <c r="AZ8" s="92"/>
      <c r="BA8" s="100"/>
      <c r="BC8" s="80"/>
      <c r="BD8" s="83"/>
      <c r="BE8" s="83"/>
      <c r="BF8" s="83"/>
      <c r="BG8" s="86"/>
      <c r="BH8" s="86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95"/>
      <c r="BU8" s="89"/>
      <c r="BV8" s="89"/>
      <c r="BW8" s="89"/>
      <c r="BX8" s="89"/>
      <c r="BY8" s="89"/>
      <c r="BZ8" s="97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5"/>
      <c r="DA8" s="89"/>
      <c r="DB8" s="92"/>
      <c r="DD8" s="80"/>
      <c r="DE8" s="83"/>
      <c r="DF8" s="83"/>
      <c r="DG8" s="83"/>
      <c r="DH8" s="86"/>
      <c r="DI8" s="86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75"/>
      <c r="DV8" s="69"/>
      <c r="DW8" s="69"/>
      <c r="DX8" s="69"/>
      <c r="DY8" s="69"/>
      <c r="DZ8" s="69"/>
      <c r="EA8" s="77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75"/>
      <c r="FB8" s="69"/>
      <c r="FC8" s="72"/>
      <c r="FE8" s="80"/>
      <c r="FF8" s="83"/>
      <c r="FG8" s="83"/>
      <c r="FH8" s="83"/>
      <c r="FI8" s="86"/>
      <c r="FJ8" s="86"/>
      <c r="FK8" s="89"/>
      <c r="FL8" s="89"/>
      <c r="FM8" s="95"/>
      <c r="FN8" s="89"/>
      <c r="FO8" s="89"/>
      <c r="FP8" s="89"/>
      <c r="FQ8" s="89"/>
      <c r="FR8" s="89"/>
      <c r="FS8" s="89"/>
      <c r="FT8" s="89"/>
      <c r="FU8" s="89"/>
      <c r="FV8" s="103"/>
    </row>
    <row r="9" spans="1:178" x14ac:dyDescent="0.25">
      <c r="A9" s="80"/>
      <c r="B9" s="83"/>
      <c r="C9" s="83"/>
      <c r="D9" s="83"/>
      <c r="E9" s="86"/>
      <c r="F9" s="86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95"/>
      <c r="S9" s="89"/>
      <c r="T9" s="89"/>
      <c r="U9" s="89"/>
      <c r="V9" s="89"/>
      <c r="W9" s="89"/>
      <c r="X9" s="97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95"/>
      <c r="AY9" s="89"/>
      <c r="AZ9" s="92"/>
      <c r="BA9" s="100"/>
      <c r="BC9" s="80"/>
      <c r="BD9" s="83"/>
      <c r="BE9" s="83"/>
      <c r="BF9" s="83"/>
      <c r="BG9" s="86"/>
      <c r="BH9" s="86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95"/>
      <c r="BU9" s="89"/>
      <c r="BV9" s="89"/>
      <c r="BW9" s="89"/>
      <c r="BX9" s="89"/>
      <c r="BY9" s="89"/>
      <c r="BZ9" s="97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95"/>
      <c r="DA9" s="89"/>
      <c r="DB9" s="92"/>
      <c r="DD9" s="80"/>
      <c r="DE9" s="83"/>
      <c r="DF9" s="83"/>
      <c r="DG9" s="83"/>
      <c r="DH9" s="86"/>
      <c r="DI9" s="86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75"/>
      <c r="DV9" s="69"/>
      <c r="DW9" s="69"/>
      <c r="DX9" s="69"/>
      <c r="DY9" s="69"/>
      <c r="DZ9" s="69"/>
      <c r="EA9" s="77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75"/>
      <c r="FB9" s="69"/>
      <c r="FC9" s="72"/>
      <c r="FE9" s="80"/>
      <c r="FF9" s="83"/>
      <c r="FG9" s="83"/>
      <c r="FH9" s="83"/>
      <c r="FI9" s="86"/>
      <c r="FJ9" s="86"/>
      <c r="FK9" s="89"/>
      <c r="FL9" s="89"/>
      <c r="FM9" s="95"/>
      <c r="FN9" s="89"/>
      <c r="FO9" s="89"/>
      <c r="FP9" s="89"/>
      <c r="FQ9" s="89"/>
      <c r="FR9" s="89"/>
      <c r="FS9" s="89"/>
      <c r="FT9" s="89"/>
      <c r="FU9" s="89"/>
      <c r="FV9" s="103"/>
    </row>
    <row r="10" spans="1:178" x14ac:dyDescent="0.25">
      <c r="A10" s="80"/>
      <c r="B10" s="83"/>
      <c r="C10" s="83"/>
      <c r="D10" s="83"/>
      <c r="E10" s="86"/>
      <c r="F10" s="86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5"/>
      <c r="S10" s="89"/>
      <c r="T10" s="89"/>
      <c r="U10" s="89"/>
      <c r="V10" s="89"/>
      <c r="W10" s="89"/>
      <c r="X10" s="97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95"/>
      <c r="AY10" s="89"/>
      <c r="AZ10" s="92"/>
      <c r="BA10" s="100"/>
      <c r="BC10" s="80"/>
      <c r="BD10" s="83"/>
      <c r="BE10" s="83"/>
      <c r="BF10" s="83"/>
      <c r="BG10" s="86"/>
      <c r="BH10" s="86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95"/>
      <c r="BU10" s="89"/>
      <c r="BV10" s="89"/>
      <c r="BW10" s="89"/>
      <c r="BX10" s="89"/>
      <c r="BY10" s="89"/>
      <c r="BZ10" s="97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95"/>
      <c r="DA10" s="89"/>
      <c r="DB10" s="92"/>
      <c r="DD10" s="80"/>
      <c r="DE10" s="83"/>
      <c r="DF10" s="83"/>
      <c r="DG10" s="83"/>
      <c r="DH10" s="86"/>
      <c r="DI10" s="86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75"/>
      <c r="DV10" s="69"/>
      <c r="DW10" s="69"/>
      <c r="DX10" s="69"/>
      <c r="DY10" s="69"/>
      <c r="DZ10" s="69"/>
      <c r="EA10" s="77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75"/>
      <c r="FB10" s="69"/>
      <c r="FC10" s="72"/>
      <c r="FE10" s="80"/>
      <c r="FF10" s="83"/>
      <c r="FG10" s="83"/>
      <c r="FH10" s="83"/>
      <c r="FI10" s="86"/>
      <c r="FJ10" s="86"/>
      <c r="FK10" s="89"/>
      <c r="FL10" s="89"/>
      <c r="FM10" s="95"/>
      <c r="FN10" s="89"/>
      <c r="FO10" s="89"/>
      <c r="FP10" s="89"/>
      <c r="FQ10" s="89"/>
      <c r="FR10" s="89"/>
      <c r="FS10" s="89"/>
      <c r="FT10" s="89"/>
      <c r="FU10" s="89"/>
      <c r="FV10" s="103"/>
    </row>
    <row r="11" spans="1:178" x14ac:dyDescent="0.25">
      <c r="A11" s="81"/>
      <c r="B11" s="84"/>
      <c r="C11" s="84"/>
      <c r="D11" s="84"/>
      <c r="E11" s="87"/>
      <c r="F11" s="87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6"/>
      <c r="S11" s="90"/>
      <c r="T11" s="90"/>
      <c r="U11" s="90"/>
      <c r="V11" s="90"/>
      <c r="W11" s="90"/>
      <c r="X11" s="98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6"/>
      <c r="AY11" s="90"/>
      <c r="AZ11" s="93"/>
      <c r="BA11" s="101"/>
      <c r="BC11" s="81"/>
      <c r="BD11" s="84"/>
      <c r="BE11" s="84"/>
      <c r="BF11" s="84"/>
      <c r="BG11" s="87"/>
      <c r="BH11" s="87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6"/>
      <c r="BU11" s="90"/>
      <c r="BV11" s="90"/>
      <c r="BW11" s="90"/>
      <c r="BX11" s="90"/>
      <c r="BY11" s="90"/>
      <c r="BZ11" s="98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6"/>
      <c r="DA11" s="90"/>
      <c r="DB11" s="93"/>
      <c r="DD11" s="81"/>
      <c r="DE11" s="84"/>
      <c r="DF11" s="84"/>
      <c r="DG11" s="84"/>
      <c r="DH11" s="87"/>
      <c r="DI11" s="87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6"/>
      <c r="DV11" s="70"/>
      <c r="DW11" s="70"/>
      <c r="DX11" s="70"/>
      <c r="DY11" s="70"/>
      <c r="DZ11" s="70"/>
      <c r="EA11" s="78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6"/>
      <c r="FB11" s="70"/>
      <c r="FC11" s="73"/>
      <c r="FE11" s="81"/>
      <c r="FF11" s="84"/>
      <c r="FG11" s="84"/>
      <c r="FH11" s="84"/>
      <c r="FI11" s="87"/>
      <c r="FJ11" s="87"/>
      <c r="FK11" s="90"/>
      <c r="FL11" s="90"/>
      <c r="FM11" s="96"/>
      <c r="FN11" s="90"/>
      <c r="FO11" s="90"/>
      <c r="FP11" s="90"/>
      <c r="FQ11" s="90"/>
      <c r="FR11" s="90"/>
      <c r="FS11" s="90"/>
      <c r="FT11" s="90"/>
      <c r="FU11" s="90"/>
      <c r="FV11" s="103"/>
    </row>
    <row r="12" spans="1:178" x14ac:dyDescent="0.25">
      <c r="A12" s="54">
        <v>391</v>
      </c>
      <c r="B12" s="14" t="s">
        <v>41</v>
      </c>
      <c r="C12" s="14" t="s">
        <v>27</v>
      </c>
      <c r="D12" s="14" t="s">
        <v>28</v>
      </c>
      <c r="E12" s="15" t="s">
        <v>42</v>
      </c>
      <c r="F12" s="3" t="s">
        <v>55</v>
      </c>
      <c r="G12" s="23"/>
      <c r="H12" s="23"/>
      <c r="I12" s="23">
        <v>29</v>
      </c>
      <c r="J12" s="23">
        <v>2</v>
      </c>
      <c r="K12" s="23"/>
      <c r="L12" s="23">
        <v>3</v>
      </c>
      <c r="M12" s="23">
        <v>3</v>
      </c>
      <c r="N12" s="23">
        <v>14</v>
      </c>
      <c r="O12" s="23">
        <v>1</v>
      </c>
      <c r="P12" s="23">
        <v>1</v>
      </c>
      <c r="Q12" s="23"/>
      <c r="R12" s="7">
        <v>9</v>
      </c>
      <c r="S12" s="23">
        <v>1</v>
      </c>
      <c r="T12" s="23"/>
      <c r="U12" s="23">
        <v>51</v>
      </c>
      <c r="V12" s="23">
        <v>16</v>
      </c>
      <c r="W12" s="23"/>
      <c r="X12" s="23"/>
      <c r="Y12" s="23"/>
      <c r="Z12" s="23"/>
      <c r="AA12" s="23"/>
      <c r="AB12" s="23">
        <v>46</v>
      </c>
      <c r="AC12" s="23"/>
      <c r="AD12" s="23">
        <v>3</v>
      </c>
      <c r="AE12" s="23"/>
      <c r="AF12" s="23"/>
      <c r="AG12" s="23">
        <v>29</v>
      </c>
      <c r="AH12" s="23">
        <v>15</v>
      </c>
      <c r="AI12" s="23"/>
      <c r="AJ12" s="23"/>
      <c r="AK12" s="23">
        <v>5</v>
      </c>
      <c r="AL12" s="23"/>
      <c r="AM12" s="23"/>
      <c r="AN12" s="23">
        <v>3</v>
      </c>
      <c r="AO12" s="23">
        <v>40</v>
      </c>
      <c r="AP12" s="23">
        <v>3</v>
      </c>
      <c r="AQ12" s="23">
        <v>1</v>
      </c>
      <c r="AR12" s="23">
        <v>24</v>
      </c>
      <c r="AS12" s="23">
        <v>1</v>
      </c>
      <c r="AT12" s="23"/>
      <c r="AU12" s="23">
        <v>2</v>
      </c>
      <c r="AV12" s="23"/>
      <c r="AW12" s="23"/>
      <c r="AX12" s="7">
        <v>11</v>
      </c>
      <c r="AY12" s="23"/>
      <c r="AZ12" s="23">
        <v>2</v>
      </c>
      <c r="BA12" s="10">
        <f t="shared" ref="BA12:BA34" si="0">SUM(G12:AZ12)</f>
        <v>315</v>
      </c>
      <c r="BC12" s="54">
        <v>391</v>
      </c>
      <c r="BD12" s="14" t="s">
        <v>41</v>
      </c>
      <c r="BE12" s="14" t="s">
        <v>27</v>
      </c>
      <c r="BF12" s="14" t="s">
        <v>28</v>
      </c>
      <c r="BG12" s="15" t="s">
        <v>42</v>
      </c>
      <c r="BH12" s="3" t="s">
        <v>55</v>
      </c>
      <c r="BI12" s="8">
        <f t="shared" ref="BI12:BI34" si="1">(G12/SUM(G12:AZ12))</f>
        <v>0</v>
      </c>
      <c r="BJ12" s="8">
        <f t="shared" ref="BJ12:BJ34" si="2">(H12/SUM(G12:AZ12))</f>
        <v>0</v>
      </c>
      <c r="BK12" s="8">
        <f t="shared" ref="BK12:BK34" si="3">(I12/SUM(G12:AZ12))</f>
        <v>9.2063492063492069E-2</v>
      </c>
      <c r="BL12" s="8">
        <f t="shared" ref="BL12:BL34" si="4">(J12/SUM(G12:AZ12))</f>
        <v>6.3492063492063492E-3</v>
      </c>
      <c r="BM12" s="8">
        <f t="shared" ref="BM12:BM34" si="5">(K12/SUM(G12:AZ12))</f>
        <v>0</v>
      </c>
      <c r="BN12" s="8">
        <f t="shared" ref="BN12:BN34" si="6">(L12/SUM(G12:AZ12))</f>
        <v>9.5238095238095247E-3</v>
      </c>
      <c r="BO12" s="8">
        <f t="shared" ref="BO12:BO34" si="7">(M12/SUM(G12:AZ12))</f>
        <v>9.5238095238095247E-3</v>
      </c>
      <c r="BP12" s="8">
        <f t="shared" ref="BP12:BP34" si="8">(N12/SUM(G12:AZ12))</f>
        <v>4.4444444444444446E-2</v>
      </c>
      <c r="BQ12" s="8">
        <f t="shared" ref="BQ12:BQ34" si="9">(O12/SUM(G12:AZ12))</f>
        <v>3.1746031746031746E-3</v>
      </c>
      <c r="BR12" s="8">
        <f t="shared" ref="BR12:BR34" si="10">(P12/SUM(G12:AZ12))</f>
        <v>3.1746031746031746E-3</v>
      </c>
      <c r="BS12" s="8">
        <f t="shared" ref="BS12:BS34" si="11">(Q12/SUM(G12:AZ12))</f>
        <v>0</v>
      </c>
      <c r="BT12" s="8">
        <f t="shared" ref="BT12:BT34" si="12">(R12/SUM(G12:AZ12))</f>
        <v>2.8571428571428571E-2</v>
      </c>
      <c r="BU12" s="8">
        <f t="shared" ref="BU12:BU34" si="13">(S12/SUM(G12:AZ12))</f>
        <v>3.1746031746031746E-3</v>
      </c>
      <c r="BV12" s="8">
        <f t="shared" ref="BV12:BV34" si="14">(T12/SUM(G12:AZ12))</f>
        <v>0</v>
      </c>
      <c r="BW12" s="8">
        <f t="shared" ref="BW12:BW34" si="15">(U12/SUM(G12:AZ12))</f>
        <v>0.16190476190476191</v>
      </c>
      <c r="BX12" s="8">
        <f t="shared" ref="BX12:BX34" si="16">(V12/SUM(G12:AZ12))</f>
        <v>5.0793650793650794E-2</v>
      </c>
      <c r="BY12" s="8">
        <f t="shared" ref="BY12:BY34" si="17">(W12/SUM(G12:AZ12))</f>
        <v>0</v>
      </c>
      <c r="BZ12" s="8">
        <f t="shared" ref="BZ12:BZ34" si="18">(X12/SUM(G12:AZ12))</f>
        <v>0</v>
      </c>
      <c r="CA12" s="8">
        <f t="shared" ref="CA12:CA34" si="19">(Y12/SUM(G12:AZ12))</f>
        <v>0</v>
      </c>
      <c r="CB12" s="8">
        <f t="shared" ref="CB12:CB34" si="20">(Z12/SUM(G12:AZ12))</f>
        <v>0</v>
      </c>
      <c r="CC12" s="8">
        <f t="shared" ref="CC12:CC34" si="21">(AA12/SUM(G12:AZ12))</f>
        <v>0</v>
      </c>
      <c r="CD12" s="8">
        <f t="shared" ref="CD12:CD34" si="22">(AB12/SUM(G12:AZ12))</f>
        <v>0.14603174603174604</v>
      </c>
      <c r="CE12" s="8">
        <f t="shared" ref="CE12:CE34" si="23">(AC12/SUM(G12:AZ12))</f>
        <v>0</v>
      </c>
      <c r="CF12" s="8">
        <f t="shared" ref="CF12:CF34" si="24">(AD12/SUM(G12:AZ12))</f>
        <v>9.5238095238095247E-3</v>
      </c>
      <c r="CG12" s="8">
        <f t="shared" ref="CG12:CG34" si="25">(AE12/SUM(G12:AZ12))</f>
        <v>0</v>
      </c>
      <c r="CH12" s="8">
        <f t="shared" ref="CH12:CH34" si="26">(AF12/SUM(G12:AZ12))</f>
        <v>0</v>
      </c>
      <c r="CI12" s="8">
        <f t="shared" ref="CI12:CI34" si="27">(AG12/SUM(G12:AZ12))</f>
        <v>9.2063492063492069E-2</v>
      </c>
      <c r="CJ12" s="8">
        <f t="shared" ref="CJ12:CJ34" si="28">(AH12/SUM(G12:AZ12))</f>
        <v>4.7619047619047616E-2</v>
      </c>
      <c r="CK12" s="8">
        <f t="shared" ref="CK12:CK34" si="29">(AI12/SUM(G12:AZ12))</f>
        <v>0</v>
      </c>
      <c r="CL12" s="8">
        <f t="shared" ref="CL12:CL34" si="30">(AJ12/SUM(G12:AZ12))</f>
        <v>0</v>
      </c>
      <c r="CM12" s="8">
        <f t="shared" ref="CM12:CM34" si="31">(AK12/SUM(G12:AZ12))</f>
        <v>1.5873015873015872E-2</v>
      </c>
      <c r="CN12" s="8">
        <f t="shared" ref="CN12:CN34" si="32">(AL12/SUM(G12:AZ12))</f>
        <v>0</v>
      </c>
      <c r="CO12" s="8">
        <f t="shared" ref="CO12:CO34" si="33">(AM12/SUM(G12:AZ12))</f>
        <v>0</v>
      </c>
      <c r="CP12" s="8">
        <f t="shared" ref="CP12:CP34" si="34">(AN12/SUM(G12:AZ12))</f>
        <v>9.5238095238095247E-3</v>
      </c>
      <c r="CQ12" s="8">
        <f t="shared" ref="CQ12:CQ34" si="35">(AO12/SUM(G12:AZ12))</f>
        <v>0.12698412698412698</v>
      </c>
      <c r="CR12" s="8">
        <f t="shared" ref="CR12:CR34" si="36">(AP12/SUM(G12:AZ12))</f>
        <v>9.5238095238095247E-3</v>
      </c>
      <c r="CS12" s="8">
        <f t="shared" ref="CS12:CS34" si="37">(AQ12/SUM(G12:AZ12))</f>
        <v>3.1746031746031746E-3</v>
      </c>
      <c r="CT12" s="8">
        <f t="shared" ref="CT12:CT34" si="38">(AR12/SUM(G12:AZ12))</f>
        <v>7.6190476190476197E-2</v>
      </c>
      <c r="CU12" s="8">
        <f t="shared" ref="CU12:CU34" si="39">(AS12/SUM(G12:AZ12))</f>
        <v>3.1746031746031746E-3</v>
      </c>
      <c r="CV12" s="8">
        <f t="shared" ref="CV12:CV34" si="40">(AT12/SUM(G12:AZ12))</f>
        <v>0</v>
      </c>
      <c r="CW12" s="8">
        <f t="shared" ref="CW12:CW34" si="41">(AU12/SUM(G12:AZ12))</f>
        <v>6.3492063492063492E-3</v>
      </c>
      <c r="CX12" s="8">
        <f t="shared" ref="CX12:CX34" si="42">(AV12/SUM(G12:AZ12))</f>
        <v>0</v>
      </c>
      <c r="CY12" s="8">
        <f t="shared" ref="CY12:CY34" si="43">(AW12/SUM(G12:AZ12))</f>
        <v>0</v>
      </c>
      <c r="CZ12" s="8">
        <f t="shared" ref="CZ12:CZ34" si="44">(AX12/SUM(G12:AZ12))</f>
        <v>3.4920634920634921E-2</v>
      </c>
      <c r="DA12" s="8">
        <f t="shared" ref="DA12:DA34" si="45">(AY12/SUM(G12:AZ12))</f>
        <v>0</v>
      </c>
      <c r="DB12" s="12">
        <f t="shared" ref="DB12:DB34" si="46">(AZ12/SUM(G12:AZ12))</f>
        <v>6.3492063492063492E-3</v>
      </c>
      <c r="DD12" s="54">
        <v>391</v>
      </c>
      <c r="DE12" s="14" t="s">
        <v>41</v>
      </c>
      <c r="DF12" s="14" t="s">
        <v>27</v>
      </c>
      <c r="DG12" s="14" t="s">
        <v>28</v>
      </c>
      <c r="DH12" s="15" t="s">
        <v>42</v>
      </c>
      <c r="DI12" s="30" t="s">
        <v>55</v>
      </c>
      <c r="DJ12" s="31">
        <f t="shared" ref="DJ12:DJ34" si="47">BI12*100</f>
        <v>0</v>
      </c>
      <c r="DK12" s="31">
        <f t="shared" ref="DK12:DK34" si="48">BJ12*100</f>
        <v>0</v>
      </c>
      <c r="DL12" s="31">
        <f t="shared" ref="DL12:DL34" si="49">BK12*100</f>
        <v>9.2063492063492074</v>
      </c>
      <c r="DM12" s="31">
        <f t="shared" ref="DM12:DM34" si="50">BL12*100</f>
        <v>0.63492063492063489</v>
      </c>
      <c r="DN12" s="31">
        <f t="shared" ref="DN12:DN34" si="51">BM12*100</f>
        <v>0</v>
      </c>
      <c r="DO12" s="31">
        <f t="shared" ref="DO12:DO34" si="52">BN12*100</f>
        <v>0.95238095238095244</v>
      </c>
      <c r="DP12" s="31">
        <f t="shared" ref="DP12:DP34" si="53">BO12*100</f>
        <v>0.95238095238095244</v>
      </c>
      <c r="DQ12" s="31">
        <f t="shared" ref="DQ12:DQ34" si="54">BP12*100</f>
        <v>4.4444444444444446</v>
      </c>
      <c r="DR12" s="31">
        <f t="shared" ref="DR12:DR34" si="55">BQ12*100</f>
        <v>0.31746031746031744</v>
      </c>
      <c r="DS12" s="31">
        <f t="shared" ref="DS12:DS34" si="56">BR12*100</f>
        <v>0.31746031746031744</v>
      </c>
      <c r="DT12" s="31">
        <f t="shared" ref="DT12:DT34" si="57">BS12*100</f>
        <v>0</v>
      </c>
      <c r="DU12" s="31">
        <f t="shared" ref="DU12:DU34" si="58">BT12*100</f>
        <v>2.8571428571428572</v>
      </c>
      <c r="DV12" s="31">
        <f t="shared" ref="DV12:DV34" si="59">BU12*100</f>
        <v>0.31746031746031744</v>
      </c>
      <c r="DW12" s="31">
        <f t="shared" ref="DW12:DW34" si="60">BV12*100</f>
        <v>0</v>
      </c>
      <c r="DX12" s="31">
        <f t="shared" ref="DX12:DX34" si="61">BW12*100</f>
        <v>16.19047619047619</v>
      </c>
      <c r="DY12" s="31">
        <f t="shared" ref="DY12:DY34" si="62">BX12*100</f>
        <v>5.0793650793650791</v>
      </c>
      <c r="DZ12" s="31">
        <f t="shared" ref="DZ12:DZ34" si="63">BY12*100</f>
        <v>0</v>
      </c>
      <c r="EA12" s="31">
        <f t="shared" ref="EA12:EA34" si="64">BZ12*100</f>
        <v>0</v>
      </c>
      <c r="EB12" s="31">
        <f t="shared" ref="EB12:EB34" si="65">CA12*100</f>
        <v>0</v>
      </c>
      <c r="EC12" s="31">
        <f t="shared" ref="EC12:EC34" si="66">CB12*100</f>
        <v>0</v>
      </c>
      <c r="ED12" s="31">
        <f t="shared" ref="ED12:ED34" si="67">CC12*100</f>
        <v>0</v>
      </c>
      <c r="EE12" s="31">
        <f t="shared" ref="EE12:EE34" si="68">CD12*100</f>
        <v>14.603174603174605</v>
      </c>
      <c r="EF12" s="31">
        <f t="shared" ref="EF12:EF34" si="69">CE12*100</f>
        <v>0</v>
      </c>
      <c r="EG12" s="31">
        <f t="shared" ref="EG12:EG34" si="70">CF12*100</f>
        <v>0.95238095238095244</v>
      </c>
      <c r="EH12" s="31">
        <f t="shared" ref="EH12:EH34" si="71">CG12*100</f>
        <v>0</v>
      </c>
      <c r="EI12" s="31">
        <f t="shared" ref="EI12:EI34" si="72">CH12*100</f>
        <v>0</v>
      </c>
      <c r="EJ12" s="31">
        <f t="shared" ref="EJ12:EJ34" si="73">CI12*100</f>
        <v>9.2063492063492074</v>
      </c>
      <c r="EK12" s="31">
        <f>CJ12*100</f>
        <v>4.7619047619047619</v>
      </c>
      <c r="EL12" s="31">
        <f t="shared" ref="EL12:EL34" si="74">CK12*100</f>
        <v>0</v>
      </c>
      <c r="EM12" s="31">
        <f t="shared" ref="EM12:EM34" si="75">CL12*100</f>
        <v>0</v>
      </c>
      <c r="EN12" s="31">
        <f t="shared" ref="EN12:EN34" si="76">CM12*100</f>
        <v>1.5873015873015872</v>
      </c>
      <c r="EO12" s="31">
        <f t="shared" ref="EO12:EO34" si="77">CN12*100</f>
        <v>0</v>
      </c>
      <c r="EP12" s="31">
        <f t="shared" ref="EP12:EP34" si="78">CO12*100</f>
        <v>0</v>
      </c>
      <c r="EQ12" s="31">
        <f t="shared" ref="EQ12:EQ34" si="79">CP12*100</f>
        <v>0.95238095238095244</v>
      </c>
      <c r="ER12" s="31">
        <f t="shared" ref="ER12:ER34" si="80">CQ12*100</f>
        <v>12.698412698412698</v>
      </c>
      <c r="ES12" s="31">
        <f t="shared" ref="ES12:ES34" si="81">CR12*100</f>
        <v>0.95238095238095244</v>
      </c>
      <c r="ET12" s="31">
        <f t="shared" ref="ET12:ET34" si="82">CS12*100</f>
        <v>0.31746031746031744</v>
      </c>
      <c r="EU12" s="31">
        <f t="shared" ref="EU12:EU34" si="83">CT12*100</f>
        <v>7.6190476190476195</v>
      </c>
      <c r="EV12" s="31">
        <f t="shared" ref="EV12:EV34" si="84">CU12*100</f>
        <v>0.31746031746031744</v>
      </c>
      <c r="EW12" s="31">
        <f t="shared" ref="EW12:EW34" si="85">CV12*100</f>
        <v>0</v>
      </c>
      <c r="EX12" s="31">
        <f t="shared" ref="EX12:EX34" si="86">CW12*100</f>
        <v>0.63492063492063489</v>
      </c>
      <c r="EY12" s="31">
        <f t="shared" ref="EY12:EY34" si="87">CX12*100</f>
        <v>0</v>
      </c>
      <c r="EZ12" s="31">
        <f t="shared" ref="EZ12:EZ34" si="88">CY12*100</f>
        <v>0</v>
      </c>
      <c r="FA12" s="31">
        <f t="shared" ref="FA12:FA34" si="89">CZ12*100</f>
        <v>3.4920634920634921</v>
      </c>
      <c r="FB12" s="31">
        <f t="shared" ref="FB12:FB34" si="90">DA12*100</f>
        <v>0</v>
      </c>
      <c r="FC12" s="32">
        <f t="shared" ref="FC12" si="91">DB12*100</f>
        <v>0.63492063492063489</v>
      </c>
      <c r="FE12" s="54">
        <v>391</v>
      </c>
      <c r="FF12" s="14" t="s">
        <v>41</v>
      </c>
      <c r="FG12" s="14" t="s">
        <v>27</v>
      </c>
      <c r="FH12" s="14" t="s">
        <v>28</v>
      </c>
      <c r="FI12" s="15" t="s">
        <v>42</v>
      </c>
      <c r="FJ12" s="3" t="s">
        <v>55</v>
      </c>
      <c r="FK12" s="8">
        <f t="shared" ref="FK12:FK34" si="92">ASIN(SQRT(BK12))</f>
        <v>0.30827946582677479</v>
      </c>
      <c r="FL12" s="8">
        <f t="shared" ref="FL12:FL34" si="93">ASIN(SQRT(BP12))</f>
        <v>0.21241221373944433</v>
      </c>
      <c r="FM12" s="8">
        <f t="shared" ref="FM12:FM34" si="94">ASIN(SQRT(BT12))</f>
        <v>0.16984628808367364</v>
      </c>
      <c r="FN12" s="8">
        <f t="shared" ref="FN12:FN34" si="95">ASIN(SQRT(BW12))</f>
        <v>0.41410846068663387</v>
      </c>
      <c r="FO12" s="8">
        <f t="shared" ref="FO12:FO34" si="96">ASIN(SQRT(BX12))</f>
        <v>0.2273273756733748</v>
      </c>
      <c r="FP12" s="8">
        <f t="shared" ref="FP12:FP34" si="97">ASIN(SQRT(CD12))</f>
        <v>0.39211203152455198</v>
      </c>
      <c r="FQ12" s="8">
        <f t="shared" ref="FQ12:FQ34" si="98">ASIN(SQRT(CI12))</f>
        <v>0.30827946582677479</v>
      </c>
      <c r="FR12" s="8">
        <f t="shared" ref="FR12:FR34" si="99">ASIN(SQRT(CJ12))</f>
        <v>0.21998797739545942</v>
      </c>
      <c r="FS12" s="8">
        <f t="shared" ref="FS12:FS34" si="100">ASIN(SQRT(CQ12))</f>
        <v>0.36435672537170277</v>
      </c>
      <c r="FT12" s="8">
        <f t="shared" ref="FT12:FT34" si="101">ASIN(SQRT(CR12))</f>
        <v>9.7745579733981583E-2</v>
      </c>
      <c r="FU12" s="8">
        <f t="shared" ref="FU12:FU34" si="102">ASIN(SQRT(CT12))</f>
        <v>0.27965724287380117</v>
      </c>
      <c r="FV12" s="40">
        <v>3</v>
      </c>
    </row>
    <row r="13" spans="1:178" x14ac:dyDescent="0.25">
      <c r="A13" s="55">
        <v>391</v>
      </c>
      <c r="B13" s="14" t="s">
        <v>41</v>
      </c>
      <c r="C13" s="14" t="s">
        <v>27</v>
      </c>
      <c r="D13" s="14" t="s">
        <v>28</v>
      </c>
      <c r="E13" s="15" t="s">
        <v>43</v>
      </c>
      <c r="F13" s="5">
        <v>1.41</v>
      </c>
      <c r="G13" s="23"/>
      <c r="H13" s="23"/>
      <c r="I13" s="23">
        <v>22</v>
      </c>
      <c r="J13" s="23">
        <v>2</v>
      </c>
      <c r="K13" s="23"/>
      <c r="L13" s="23"/>
      <c r="M13" s="23">
        <v>4</v>
      </c>
      <c r="N13" s="23">
        <v>13</v>
      </c>
      <c r="O13" s="23"/>
      <c r="P13" s="23"/>
      <c r="Q13" s="23"/>
      <c r="R13" s="7">
        <v>13</v>
      </c>
      <c r="S13" s="23"/>
      <c r="T13" s="23"/>
      <c r="U13" s="23">
        <v>59</v>
      </c>
      <c r="V13" s="23">
        <v>11</v>
      </c>
      <c r="W13" s="23"/>
      <c r="X13" s="23"/>
      <c r="Y13" s="23">
        <v>1</v>
      </c>
      <c r="Z13" s="23"/>
      <c r="AA13" s="23"/>
      <c r="AB13" s="23">
        <v>75</v>
      </c>
      <c r="AC13" s="23"/>
      <c r="AD13" s="23">
        <v>2</v>
      </c>
      <c r="AE13" s="23"/>
      <c r="AF13" s="23"/>
      <c r="AG13" s="23">
        <v>18</v>
      </c>
      <c r="AH13" s="23">
        <v>25</v>
      </c>
      <c r="AI13" s="23"/>
      <c r="AJ13" s="23"/>
      <c r="AK13" s="23">
        <v>6</v>
      </c>
      <c r="AL13" s="23"/>
      <c r="AM13" s="23"/>
      <c r="AN13" s="23">
        <v>6</v>
      </c>
      <c r="AO13" s="23">
        <v>24</v>
      </c>
      <c r="AP13" s="23">
        <v>15</v>
      </c>
      <c r="AQ13" s="23"/>
      <c r="AR13" s="23">
        <v>19</v>
      </c>
      <c r="AS13" s="23"/>
      <c r="AT13" s="23"/>
      <c r="AU13" s="23">
        <v>2</v>
      </c>
      <c r="AV13" s="23"/>
      <c r="AW13" s="23"/>
      <c r="AX13" s="7">
        <v>2</v>
      </c>
      <c r="AY13" s="23"/>
      <c r="AZ13" s="23">
        <v>1</v>
      </c>
      <c r="BA13" s="11">
        <f t="shared" si="0"/>
        <v>320</v>
      </c>
      <c r="BC13" s="55">
        <v>391</v>
      </c>
      <c r="BD13" s="14" t="s">
        <v>41</v>
      </c>
      <c r="BE13" s="14" t="s">
        <v>27</v>
      </c>
      <c r="BF13" s="14" t="s">
        <v>28</v>
      </c>
      <c r="BG13" s="15" t="s">
        <v>43</v>
      </c>
      <c r="BH13" s="5">
        <v>1.41</v>
      </c>
      <c r="BI13" s="8">
        <f t="shared" si="1"/>
        <v>0</v>
      </c>
      <c r="BJ13" s="8">
        <f t="shared" si="2"/>
        <v>0</v>
      </c>
      <c r="BK13" s="8">
        <f t="shared" si="3"/>
        <v>6.8750000000000006E-2</v>
      </c>
      <c r="BL13" s="8">
        <f t="shared" si="4"/>
        <v>6.2500000000000003E-3</v>
      </c>
      <c r="BM13" s="8">
        <f t="shared" si="5"/>
        <v>0</v>
      </c>
      <c r="BN13" s="8">
        <f t="shared" si="6"/>
        <v>0</v>
      </c>
      <c r="BO13" s="8">
        <f t="shared" si="7"/>
        <v>1.2500000000000001E-2</v>
      </c>
      <c r="BP13" s="8">
        <f t="shared" si="8"/>
        <v>4.0625000000000001E-2</v>
      </c>
      <c r="BQ13" s="8">
        <f t="shared" si="9"/>
        <v>0</v>
      </c>
      <c r="BR13" s="8">
        <f t="shared" si="10"/>
        <v>0</v>
      </c>
      <c r="BS13" s="8">
        <f t="shared" si="11"/>
        <v>0</v>
      </c>
      <c r="BT13" s="8">
        <f t="shared" si="12"/>
        <v>4.0625000000000001E-2</v>
      </c>
      <c r="BU13" s="8">
        <f t="shared" si="13"/>
        <v>0</v>
      </c>
      <c r="BV13" s="8">
        <f t="shared" si="14"/>
        <v>0</v>
      </c>
      <c r="BW13" s="8">
        <f t="shared" si="15"/>
        <v>0.18437500000000001</v>
      </c>
      <c r="BX13" s="8">
        <f t="shared" si="16"/>
        <v>3.4375000000000003E-2</v>
      </c>
      <c r="BY13" s="8">
        <f t="shared" si="17"/>
        <v>0</v>
      </c>
      <c r="BZ13" s="8">
        <f t="shared" si="18"/>
        <v>0</v>
      </c>
      <c r="CA13" s="8">
        <f t="shared" si="19"/>
        <v>3.1250000000000002E-3</v>
      </c>
      <c r="CB13" s="8">
        <f t="shared" si="20"/>
        <v>0</v>
      </c>
      <c r="CC13" s="8">
        <f t="shared" si="21"/>
        <v>0</v>
      </c>
      <c r="CD13" s="8">
        <f t="shared" si="22"/>
        <v>0.234375</v>
      </c>
      <c r="CE13" s="8">
        <f t="shared" si="23"/>
        <v>0</v>
      </c>
      <c r="CF13" s="8">
        <f t="shared" si="24"/>
        <v>6.2500000000000003E-3</v>
      </c>
      <c r="CG13" s="8">
        <f t="shared" si="25"/>
        <v>0</v>
      </c>
      <c r="CH13" s="8">
        <f t="shared" si="26"/>
        <v>0</v>
      </c>
      <c r="CI13" s="8">
        <f t="shared" si="27"/>
        <v>5.6250000000000001E-2</v>
      </c>
      <c r="CJ13" s="8">
        <f t="shared" si="28"/>
        <v>7.8125E-2</v>
      </c>
      <c r="CK13" s="8">
        <f t="shared" si="29"/>
        <v>0</v>
      </c>
      <c r="CL13" s="8">
        <f t="shared" si="30"/>
        <v>0</v>
      </c>
      <c r="CM13" s="8">
        <f t="shared" si="31"/>
        <v>1.8749999999999999E-2</v>
      </c>
      <c r="CN13" s="8">
        <f t="shared" si="32"/>
        <v>0</v>
      </c>
      <c r="CO13" s="8">
        <f t="shared" si="33"/>
        <v>0</v>
      </c>
      <c r="CP13" s="8">
        <f t="shared" si="34"/>
        <v>1.8749999999999999E-2</v>
      </c>
      <c r="CQ13" s="8">
        <f t="shared" si="35"/>
        <v>7.4999999999999997E-2</v>
      </c>
      <c r="CR13" s="8">
        <f t="shared" si="36"/>
        <v>4.6875E-2</v>
      </c>
      <c r="CS13" s="8">
        <f t="shared" si="37"/>
        <v>0</v>
      </c>
      <c r="CT13" s="8">
        <f t="shared" si="38"/>
        <v>5.9374999999999997E-2</v>
      </c>
      <c r="CU13" s="8">
        <f t="shared" si="39"/>
        <v>0</v>
      </c>
      <c r="CV13" s="8">
        <f t="shared" si="40"/>
        <v>0</v>
      </c>
      <c r="CW13" s="8">
        <f t="shared" si="41"/>
        <v>6.2500000000000003E-3</v>
      </c>
      <c r="CX13" s="8">
        <f t="shared" si="42"/>
        <v>0</v>
      </c>
      <c r="CY13" s="8">
        <f t="shared" si="43"/>
        <v>0</v>
      </c>
      <c r="CZ13" s="8">
        <f t="shared" si="44"/>
        <v>6.2500000000000003E-3</v>
      </c>
      <c r="DA13" s="8">
        <f t="shared" si="45"/>
        <v>0</v>
      </c>
      <c r="DB13" s="13">
        <f t="shared" si="46"/>
        <v>3.1250000000000002E-3</v>
      </c>
      <c r="DD13" s="55">
        <v>391</v>
      </c>
      <c r="DE13" s="14" t="s">
        <v>41</v>
      </c>
      <c r="DF13" s="14" t="s">
        <v>27</v>
      </c>
      <c r="DG13" s="14" t="s">
        <v>28</v>
      </c>
      <c r="DH13" s="15" t="s">
        <v>43</v>
      </c>
      <c r="DI13" s="33">
        <v>1.41</v>
      </c>
      <c r="DJ13" s="31">
        <f t="shared" si="47"/>
        <v>0</v>
      </c>
      <c r="DK13" s="31">
        <f t="shared" si="48"/>
        <v>0</v>
      </c>
      <c r="DL13" s="31">
        <f t="shared" si="49"/>
        <v>6.8750000000000009</v>
      </c>
      <c r="DM13" s="31">
        <f t="shared" si="50"/>
        <v>0.625</v>
      </c>
      <c r="DN13" s="31">
        <f t="shared" si="51"/>
        <v>0</v>
      </c>
      <c r="DO13" s="31">
        <f t="shared" si="52"/>
        <v>0</v>
      </c>
      <c r="DP13" s="31">
        <f t="shared" si="53"/>
        <v>1.25</v>
      </c>
      <c r="DQ13" s="31">
        <f t="shared" si="54"/>
        <v>4.0625</v>
      </c>
      <c r="DR13" s="31">
        <f t="shared" si="55"/>
        <v>0</v>
      </c>
      <c r="DS13" s="31">
        <f t="shared" si="56"/>
        <v>0</v>
      </c>
      <c r="DT13" s="31">
        <f t="shared" si="57"/>
        <v>0</v>
      </c>
      <c r="DU13" s="31">
        <f t="shared" si="58"/>
        <v>4.0625</v>
      </c>
      <c r="DV13" s="31">
        <f t="shared" si="59"/>
        <v>0</v>
      </c>
      <c r="DW13" s="31">
        <f t="shared" si="60"/>
        <v>0</v>
      </c>
      <c r="DX13" s="31">
        <f t="shared" si="61"/>
        <v>18.4375</v>
      </c>
      <c r="DY13" s="31">
        <f t="shared" si="62"/>
        <v>3.4375000000000004</v>
      </c>
      <c r="DZ13" s="31">
        <f t="shared" si="63"/>
        <v>0</v>
      </c>
      <c r="EA13" s="31">
        <f t="shared" si="64"/>
        <v>0</v>
      </c>
      <c r="EB13" s="31">
        <f t="shared" si="65"/>
        <v>0.3125</v>
      </c>
      <c r="EC13" s="31">
        <f t="shared" si="66"/>
        <v>0</v>
      </c>
      <c r="ED13" s="31">
        <f t="shared" si="67"/>
        <v>0</v>
      </c>
      <c r="EE13" s="31">
        <f t="shared" si="68"/>
        <v>23.4375</v>
      </c>
      <c r="EF13" s="31">
        <f t="shared" si="69"/>
        <v>0</v>
      </c>
      <c r="EG13" s="31">
        <f t="shared" si="70"/>
        <v>0.625</v>
      </c>
      <c r="EH13" s="31">
        <f t="shared" si="71"/>
        <v>0</v>
      </c>
      <c r="EI13" s="31">
        <f t="shared" si="72"/>
        <v>0</v>
      </c>
      <c r="EJ13" s="31">
        <f t="shared" si="73"/>
        <v>5.625</v>
      </c>
      <c r="EK13" s="31">
        <f t="shared" ref="EK13:EK34" si="103">CJ13*100</f>
        <v>7.8125</v>
      </c>
      <c r="EL13" s="31">
        <f t="shared" si="74"/>
        <v>0</v>
      </c>
      <c r="EM13" s="31">
        <f t="shared" si="75"/>
        <v>0</v>
      </c>
      <c r="EN13" s="31">
        <f t="shared" si="76"/>
        <v>1.875</v>
      </c>
      <c r="EO13" s="31">
        <f t="shared" si="77"/>
        <v>0</v>
      </c>
      <c r="EP13" s="31">
        <f t="shared" si="78"/>
        <v>0</v>
      </c>
      <c r="EQ13" s="31">
        <f t="shared" si="79"/>
        <v>1.875</v>
      </c>
      <c r="ER13" s="31">
        <f t="shared" si="80"/>
        <v>7.5</v>
      </c>
      <c r="ES13" s="31">
        <f t="shared" si="81"/>
        <v>4.6875</v>
      </c>
      <c r="ET13" s="31">
        <f t="shared" si="82"/>
        <v>0</v>
      </c>
      <c r="EU13" s="31">
        <f t="shared" si="83"/>
        <v>5.9375</v>
      </c>
      <c r="EV13" s="31">
        <f t="shared" si="84"/>
        <v>0</v>
      </c>
      <c r="EW13" s="31">
        <f t="shared" si="85"/>
        <v>0</v>
      </c>
      <c r="EX13" s="31">
        <f t="shared" si="86"/>
        <v>0.625</v>
      </c>
      <c r="EY13" s="31">
        <f t="shared" si="87"/>
        <v>0</v>
      </c>
      <c r="EZ13" s="31">
        <f t="shared" si="88"/>
        <v>0</v>
      </c>
      <c r="FA13" s="31">
        <f t="shared" si="89"/>
        <v>0.625</v>
      </c>
      <c r="FB13" s="31">
        <f t="shared" si="90"/>
        <v>0</v>
      </c>
      <c r="FC13" s="34">
        <f t="shared" ref="FC13:FC34" si="104">DB13*100</f>
        <v>0.3125</v>
      </c>
      <c r="FE13" s="55">
        <v>391</v>
      </c>
      <c r="FF13" s="14" t="s">
        <v>41</v>
      </c>
      <c r="FG13" s="14" t="s">
        <v>27</v>
      </c>
      <c r="FH13" s="14" t="s">
        <v>28</v>
      </c>
      <c r="FI13" s="15" t="s">
        <v>43</v>
      </c>
      <c r="FJ13" s="5">
        <v>1.41</v>
      </c>
      <c r="FK13" s="8">
        <f t="shared" si="92"/>
        <v>0.26530355221278951</v>
      </c>
      <c r="FL13" s="8">
        <f t="shared" si="93"/>
        <v>0.2029467177984754</v>
      </c>
      <c r="FM13" s="8">
        <f t="shared" si="94"/>
        <v>0.2029467177984754</v>
      </c>
      <c r="FN13" s="8">
        <f t="shared" si="95"/>
        <v>0.4438162359932234</v>
      </c>
      <c r="FO13" s="8">
        <f t="shared" si="96"/>
        <v>0.18648395353179667</v>
      </c>
      <c r="FP13" s="8">
        <f t="shared" si="97"/>
        <v>0.50536051028415729</v>
      </c>
      <c r="FQ13" s="8">
        <f t="shared" si="98"/>
        <v>0.2394525424374051</v>
      </c>
      <c r="FR13" s="8">
        <f t="shared" si="99"/>
        <v>0.28328216531053907</v>
      </c>
      <c r="FS13" s="8">
        <f t="shared" si="100"/>
        <v>0.27740551649003575</v>
      </c>
      <c r="FT13" s="8">
        <f t="shared" si="101"/>
        <v>0.21823451436745964</v>
      </c>
      <c r="FU13" s="8">
        <f t="shared" si="102"/>
        <v>0.24614797552237111</v>
      </c>
      <c r="FV13" s="41">
        <v>3</v>
      </c>
    </row>
    <row r="14" spans="1:178" x14ac:dyDescent="0.25">
      <c r="A14" s="55">
        <v>391</v>
      </c>
      <c r="B14" s="14" t="s">
        <v>41</v>
      </c>
      <c r="C14" s="14" t="s">
        <v>27</v>
      </c>
      <c r="D14" s="14" t="s">
        <v>29</v>
      </c>
      <c r="E14" s="15" t="s">
        <v>42</v>
      </c>
      <c r="F14" s="5">
        <v>1.52</v>
      </c>
      <c r="G14" s="23"/>
      <c r="H14" s="23"/>
      <c r="I14" s="23">
        <v>20</v>
      </c>
      <c r="J14" s="23">
        <v>1</v>
      </c>
      <c r="K14" s="23"/>
      <c r="L14" s="23"/>
      <c r="M14" s="23">
        <v>4</v>
      </c>
      <c r="N14" s="23">
        <v>5</v>
      </c>
      <c r="O14" s="23">
        <v>1</v>
      </c>
      <c r="P14" s="23">
        <v>1</v>
      </c>
      <c r="Q14" s="23"/>
      <c r="R14" s="7">
        <v>15</v>
      </c>
      <c r="S14" s="23"/>
      <c r="T14" s="23">
        <v>3</v>
      </c>
      <c r="U14" s="23">
        <v>73</v>
      </c>
      <c r="V14" s="23">
        <v>11</v>
      </c>
      <c r="W14" s="23"/>
      <c r="X14" s="23"/>
      <c r="Y14" s="23">
        <v>3</v>
      </c>
      <c r="Z14" s="23">
        <v>2</v>
      </c>
      <c r="AA14" s="23"/>
      <c r="AB14" s="23">
        <v>69</v>
      </c>
      <c r="AC14" s="23"/>
      <c r="AD14" s="23">
        <v>1</v>
      </c>
      <c r="AE14" s="23"/>
      <c r="AF14" s="23"/>
      <c r="AG14" s="23">
        <v>27</v>
      </c>
      <c r="AH14" s="23">
        <v>4</v>
      </c>
      <c r="AI14" s="23"/>
      <c r="AJ14" s="23"/>
      <c r="AK14" s="23">
        <v>5</v>
      </c>
      <c r="AL14" s="23"/>
      <c r="AM14" s="23"/>
      <c r="AN14" s="23">
        <v>7</v>
      </c>
      <c r="AO14" s="23">
        <v>23</v>
      </c>
      <c r="AP14" s="23">
        <v>28</v>
      </c>
      <c r="AQ14" s="23"/>
      <c r="AR14" s="23">
        <v>6</v>
      </c>
      <c r="AS14" s="23">
        <v>1</v>
      </c>
      <c r="AT14" s="23">
        <v>2</v>
      </c>
      <c r="AU14" s="23"/>
      <c r="AV14" s="23"/>
      <c r="AW14" s="23"/>
      <c r="AX14" s="7">
        <v>3</v>
      </c>
      <c r="AY14" s="23"/>
      <c r="AZ14" s="23">
        <v>3</v>
      </c>
      <c r="BA14" s="11">
        <f t="shared" si="0"/>
        <v>318</v>
      </c>
      <c r="BC14" s="55">
        <v>391</v>
      </c>
      <c r="BD14" s="14" t="s">
        <v>41</v>
      </c>
      <c r="BE14" s="14" t="s">
        <v>27</v>
      </c>
      <c r="BF14" s="14" t="s">
        <v>29</v>
      </c>
      <c r="BG14" s="15" t="s">
        <v>42</v>
      </c>
      <c r="BH14" s="5">
        <v>1.52</v>
      </c>
      <c r="BI14" s="8">
        <f t="shared" si="1"/>
        <v>0</v>
      </c>
      <c r="BJ14" s="8">
        <f t="shared" si="2"/>
        <v>0</v>
      </c>
      <c r="BK14" s="8">
        <f t="shared" si="3"/>
        <v>6.2893081761006289E-2</v>
      </c>
      <c r="BL14" s="8">
        <f t="shared" si="4"/>
        <v>3.1446540880503146E-3</v>
      </c>
      <c r="BM14" s="8">
        <f t="shared" si="5"/>
        <v>0</v>
      </c>
      <c r="BN14" s="8">
        <f t="shared" si="6"/>
        <v>0</v>
      </c>
      <c r="BO14" s="8">
        <f t="shared" si="7"/>
        <v>1.2578616352201259E-2</v>
      </c>
      <c r="BP14" s="8">
        <f t="shared" si="8"/>
        <v>1.5723270440251572E-2</v>
      </c>
      <c r="BQ14" s="8">
        <f t="shared" si="9"/>
        <v>3.1446540880503146E-3</v>
      </c>
      <c r="BR14" s="8">
        <f t="shared" si="10"/>
        <v>3.1446540880503146E-3</v>
      </c>
      <c r="BS14" s="8">
        <f t="shared" si="11"/>
        <v>0</v>
      </c>
      <c r="BT14" s="8">
        <f t="shared" si="12"/>
        <v>4.716981132075472E-2</v>
      </c>
      <c r="BU14" s="8">
        <f t="shared" si="13"/>
        <v>0</v>
      </c>
      <c r="BV14" s="8">
        <f t="shared" si="14"/>
        <v>9.433962264150943E-3</v>
      </c>
      <c r="BW14" s="8">
        <f t="shared" si="15"/>
        <v>0.22955974842767296</v>
      </c>
      <c r="BX14" s="8">
        <f t="shared" si="16"/>
        <v>3.4591194968553458E-2</v>
      </c>
      <c r="BY14" s="8">
        <f t="shared" si="17"/>
        <v>0</v>
      </c>
      <c r="BZ14" s="8">
        <f t="shared" si="18"/>
        <v>0</v>
      </c>
      <c r="CA14" s="8">
        <f t="shared" si="19"/>
        <v>9.433962264150943E-3</v>
      </c>
      <c r="CB14" s="8">
        <f t="shared" si="20"/>
        <v>6.2893081761006293E-3</v>
      </c>
      <c r="CC14" s="8">
        <f t="shared" si="21"/>
        <v>0</v>
      </c>
      <c r="CD14" s="8">
        <f t="shared" si="22"/>
        <v>0.21698113207547171</v>
      </c>
      <c r="CE14" s="8">
        <f t="shared" si="23"/>
        <v>0</v>
      </c>
      <c r="CF14" s="8">
        <f t="shared" si="24"/>
        <v>3.1446540880503146E-3</v>
      </c>
      <c r="CG14" s="8">
        <f t="shared" si="25"/>
        <v>0</v>
      </c>
      <c r="CH14" s="8">
        <f t="shared" si="26"/>
        <v>0</v>
      </c>
      <c r="CI14" s="8">
        <f t="shared" si="27"/>
        <v>8.4905660377358486E-2</v>
      </c>
      <c r="CJ14" s="8">
        <f t="shared" si="28"/>
        <v>1.2578616352201259E-2</v>
      </c>
      <c r="CK14" s="8">
        <f t="shared" si="29"/>
        <v>0</v>
      </c>
      <c r="CL14" s="8">
        <f t="shared" si="30"/>
        <v>0</v>
      </c>
      <c r="CM14" s="8">
        <f t="shared" si="31"/>
        <v>1.5723270440251572E-2</v>
      </c>
      <c r="CN14" s="8">
        <f t="shared" si="32"/>
        <v>0</v>
      </c>
      <c r="CO14" s="8">
        <f t="shared" si="33"/>
        <v>0</v>
      </c>
      <c r="CP14" s="8">
        <f t="shared" si="34"/>
        <v>2.20125786163522E-2</v>
      </c>
      <c r="CQ14" s="8">
        <f t="shared" si="35"/>
        <v>7.2327044025157231E-2</v>
      </c>
      <c r="CR14" s="8">
        <f t="shared" si="36"/>
        <v>8.8050314465408799E-2</v>
      </c>
      <c r="CS14" s="8">
        <f t="shared" si="37"/>
        <v>0</v>
      </c>
      <c r="CT14" s="8">
        <f t="shared" si="38"/>
        <v>1.8867924528301886E-2</v>
      </c>
      <c r="CU14" s="8">
        <f t="shared" si="39"/>
        <v>3.1446540880503146E-3</v>
      </c>
      <c r="CV14" s="8">
        <f t="shared" si="40"/>
        <v>6.2893081761006293E-3</v>
      </c>
      <c r="CW14" s="8">
        <f t="shared" si="41"/>
        <v>0</v>
      </c>
      <c r="CX14" s="8">
        <f t="shared" si="42"/>
        <v>0</v>
      </c>
      <c r="CY14" s="8">
        <f t="shared" si="43"/>
        <v>0</v>
      </c>
      <c r="CZ14" s="8">
        <f t="shared" si="44"/>
        <v>9.433962264150943E-3</v>
      </c>
      <c r="DA14" s="8">
        <f t="shared" si="45"/>
        <v>0</v>
      </c>
      <c r="DB14" s="13">
        <f t="shared" si="46"/>
        <v>9.433962264150943E-3</v>
      </c>
      <c r="DD14" s="55">
        <v>391</v>
      </c>
      <c r="DE14" s="14" t="s">
        <v>41</v>
      </c>
      <c r="DF14" s="14" t="s">
        <v>27</v>
      </c>
      <c r="DG14" s="14" t="s">
        <v>29</v>
      </c>
      <c r="DH14" s="15" t="s">
        <v>42</v>
      </c>
      <c r="DI14" s="33">
        <v>1.52</v>
      </c>
      <c r="DJ14" s="31">
        <f t="shared" si="47"/>
        <v>0</v>
      </c>
      <c r="DK14" s="31">
        <f t="shared" si="48"/>
        <v>0</v>
      </c>
      <c r="DL14" s="31">
        <f t="shared" si="49"/>
        <v>6.2893081761006293</v>
      </c>
      <c r="DM14" s="31">
        <f t="shared" si="50"/>
        <v>0.31446540880503149</v>
      </c>
      <c r="DN14" s="31">
        <f t="shared" si="51"/>
        <v>0</v>
      </c>
      <c r="DO14" s="31">
        <f t="shared" si="52"/>
        <v>0</v>
      </c>
      <c r="DP14" s="31">
        <f t="shared" si="53"/>
        <v>1.257861635220126</v>
      </c>
      <c r="DQ14" s="31">
        <f t="shared" si="54"/>
        <v>1.5723270440251573</v>
      </c>
      <c r="DR14" s="31">
        <f t="shared" si="55"/>
        <v>0.31446540880503149</v>
      </c>
      <c r="DS14" s="31">
        <f t="shared" si="56"/>
        <v>0.31446540880503149</v>
      </c>
      <c r="DT14" s="31">
        <f t="shared" si="57"/>
        <v>0</v>
      </c>
      <c r="DU14" s="31">
        <f t="shared" si="58"/>
        <v>4.716981132075472</v>
      </c>
      <c r="DV14" s="31">
        <f t="shared" si="59"/>
        <v>0</v>
      </c>
      <c r="DW14" s="31">
        <f t="shared" si="60"/>
        <v>0.94339622641509435</v>
      </c>
      <c r="DX14" s="31">
        <f t="shared" si="61"/>
        <v>22.955974842767297</v>
      </c>
      <c r="DY14" s="31">
        <f t="shared" si="62"/>
        <v>3.459119496855346</v>
      </c>
      <c r="DZ14" s="31">
        <f t="shared" si="63"/>
        <v>0</v>
      </c>
      <c r="EA14" s="31">
        <f t="shared" si="64"/>
        <v>0</v>
      </c>
      <c r="EB14" s="31">
        <f t="shared" si="65"/>
        <v>0.94339622641509435</v>
      </c>
      <c r="EC14" s="31">
        <f t="shared" si="66"/>
        <v>0.62893081761006298</v>
      </c>
      <c r="ED14" s="31">
        <f t="shared" si="67"/>
        <v>0</v>
      </c>
      <c r="EE14" s="31">
        <f t="shared" si="68"/>
        <v>21.69811320754717</v>
      </c>
      <c r="EF14" s="31">
        <f t="shared" si="69"/>
        <v>0</v>
      </c>
      <c r="EG14" s="31">
        <f t="shared" si="70"/>
        <v>0.31446540880503149</v>
      </c>
      <c r="EH14" s="31">
        <f t="shared" si="71"/>
        <v>0</v>
      </c>
      <c r="EI14" s="31">
        <f t="shared" si="72"/>
        <v>0</v>
      </c>
      <c r="EJ14" s="31">
        <f t="shared" si="73"/>
        <v>8.4905660377358494</v>
      </c>
      <c r="EK14" s="31">
        <f t="shared" si="103"/>
        <v>1.257861635220126</v>
      </c>
      <c r="EL14" s="31">
        <f t="shared" si="74"/>
        <v>0</v>
      </c>
      <c r="EM14" s="31">
        <f t="shared" si="75"/>
        <v>0</v>
      </c>
      <c r="EN14" s="31">
        <f t="shared" si="76"/>
        <v>1.5723270440251573</v>
      </c>
      <c r="EO14" s="31">
        <f t="shared" si="77"/>
        <v>0</v>
      </c>
      <c r="EP14" s="31">
        <f t="shared" si="78"/>
        <v>0</v>
      </c>
      <c r="EQ14" s="31">
        <f t="shared" si="79"/>
        <v>2.2012578616352201</v>
      </c>
      <c r="ER14" s="31">
        <f t="shared" si="80"/>
        <v>7.232704402515723</v>
      </c>
      <c r="ES14" s="31">
        <f t="shared" si="81"/>
        <v>8.8050314465408803</v>
      </c>
      <c r="ET14" s="31">
        <f t="shared" si="82"/>
        <v>0</v>
      </c>
      <c r="EU14" s="31">
        <f t="shared" si="83"/>
        <v>1.8867924528301887</v>
      </c>
      <c r="EV14" s="31">
        <f t="shared" si="84"/>
        <v>0.31446540880503149</v>
      </c>
      <c r="EW14" s="31">
        <f t="shared" si="85"/>
        <v>0.62893081761006298</v>
      </c>
      <c r="EX14" s="31">
        <f t="shared" si="86"/>
        <v>0</v>
      </c>
      <c r="EY14" s="31">
        <f t="shared" si="87"/>
        <v>0</v>
      </c>
      <c r="EZ14" s="31">
        <f t="shared" si="88"/>
        <v>0</v>
      </c>
      <c r="FA14" s="31">
        <f t="shared" si="89"/>
        <v>0.94339622641509435</v>
      </c>
      <c r="FB14" s="31">
        <f t="shared" si="90"/>
        <v>0</v>
      </c>
      <c r="FC14" s="34">
        <f t="shared" si="104"/>
        <v>0.94339622641509435</v>
      </c>
      <c r="FE14" s="55">
        <v>391</v>
      </c>
      <c r="FF14" s="14" t="s">
        <v>41</v>
      </c>
      <c r="FG14" s="14" t="s">
        <v>27</v>
      </c>
      <c r="FH14" s="14" t="s">
        <v>29</v>
      </c>
      <c r="FI14" s="15" t="s">
        <v>42</v>
      </c>
      <c r="FJ14" s="5">
        <v>1.52</v>
      </c>
      <c r="FK14" s="8">
        <f t="shared" si="92"/>
        <v>0.25349101363985904</v>
      </c>
      <c r="FL14" s="8">
        <f t="shared" si="93"/>
        <v>0.12572340922319006</v>
      </c>
      <c r="FM14" s="8">
        <f t="shared" si="94"/>
        <v>0.21893085367468784</v>
      </c>
      <c r="FN14" s="8">
        <f t="shared" si="95"/>
        <v>0.49965636074276415</v>
      </c>
      <c r="FO14" s="8">
        <f t="shared" si="96"/>
        <v>0.18707637806203148</v>
      </c>
      <c r="FP14" s="8">
        <f t="shared" si="97"/>
        <v>0.48455240387718146</v>
      </c>
      <c r="FQ14" s="8">
        <f t="shared" si="98"/>
        <v>0.29567513947302354</v>
      </c>
      <c r="FR14" s="8">
        <f t="shared" si="99"/>
        <v>0.11239089635610676</v>
      </c>
      <c r="FS14" s="8">
        <f t="shared" si="100"/>
        <v>0.27228907249807116</v>
      </c>
      <c r="FT14" s="8">
        <f t="shared" si="101"/>
        <v>0.30126946283156242</v>
      </c>
      <c r="FU14" s="8">
        <f t="shared" si="102"/>
        <v>0.13779622464588506</v>
      </c>
      <c r="FV14" s="41">
        <v>3</v>
      </c>
    </row>
    <row r="15" spans="1:178" x14ac:dyDescent="0.25">
      <c r="A15" s="55">
        <v>391</v>
      </c>
      <c r="B15" s="14" t="s">
        <v>41</v>
      </c>
      <c r="C15" s="14" t="s">
        <v>27</v>
      </c>
      <c r="D15" s="14" t="s">
        <v>30</v>
      </c>
      <c r="E15" s="15" t="s">
        <v>44</v>
      </c>
      <c r="F15" s="3" t="s">
        <v>56</v>
      </c>
      <c r="G15" s="23"/>
      <c r="H15" s="23"/>
      <c r="I15" s="23">
        <v>13</v>
      </c>
      <c r="J15" s="23"/>
      <c r="K15" s="23"/>
      <c r="L15" s="23"/>
      <c r="M15" s="23">
        <v>1</v>
      </c>
      <c r="N15" s="23">
        <v>11</v>
      </c>
      <c r="O15" s="23">
        <v>1</v>
      </c>
      <c r="P15" s="23">
        <v>1</v>
      </c>
      <c r="Q15" s="23"/>
      <c r="R15" s="7">
        <v>7</v>
      </c>
      <c r="S15" s="23"/>
      <c r="T15" s="23">
        <v>4</v>
      </c>
      <c r="U15" s="23">
        <v>62</v>
      </c>
      <c r="V15" s="23">
        <v>60</v>
      </c>
      <c r="W15" s="23"/>
      <c r="X15" s="23"/>
      <c r="Y15" s="23"/>
      <c r="Z15" s="23">
        <v>4</v>
      </c>
      <c r="AA15" s="23"/>
      <c r="AB15" s="23">
        <v>7</v>
      </c>
      <c r="AC15" s="23"/>
      <c r="AD15" s="23">
        <v>2</v>
      </c>
      <c r="AE15" s="23">
        <v>2</v>
      </c>
      <c r="AF15" s="23"/>
      <c r="AG15" s="23">
        <v>9</v>
      </c>
      <c r="AH15" s="23">
        <v>44</v>
      </c>
      <c r="AI15" s="23"/>
      <c r="AJ15" s="23"/>
      <c r="AK15" s="23">
        <v>6</v>
      </c>
      <c r="AL15" s="23"/>
      <c r="AM15" s="23"/>
      <c r="AN15" s="23">
        <v>2</v>
      </c>
      <c r="AO15" s="23">
        <v>69</v>
      </c>
      <c r="AP15" s="23">
        <v>3</v>
      </c>
      <c r="AQ15" s="23"/>
      <c r="AR15" s="23">
        <v>9</v>
      </c>
      <c r="AS15" s="23"/>
      <c r="AT15" s="23"/>
      <c r="AU15" s="23">
        <v>5</v>
      </c>
      <c r="AV15" s="23"/>
      <c r="AW15" s="23"/>
      <c r="AX15" s="7">
        <v>1</v>
      </c>
      <c r="AY15" s="23"/>
      <c r="AZ15" s="23">
        <v>4</v>
      </c>
      <c r="BA15" s="11">
        <f t="shared" si="0"/>
        <v>327</v>
      </c>
      <c r="BC15" s="55">
        <v>391</v>
      </c>
      <c r="BD15" s="14" t="s">
        <v>41</v>
      </c>
      <c r="BE15" s="14" t="s">
        <v>27</v>
      </c>
      <c r="BF15" s="14" t="s">
        <v>30</v>
      </c>
      <c r="BG15" s="15" t="s">
        <v>44</v>
      </c>
      <c r="BH15" s="3" t="s">
        <v>56</v>
      </c>
      <c r="BI15" s="8">
        <f t="shared" si="1"/>
        <v>0</v>
      </c>
      <c r="BJ15" s="8">
        <f t="shared" si="2"/>
        <v>0</v>
      </c>
      <c r="BK15" s="8">
        <f t="shared" si="3"/>
        <v>3.9755351681957186E-2</v>
      </c>
      <c r="BL15" s="8">
        <f t="shared" si="4"/>
        <v>0</v>
      </c>
      <c r="BM15" s="8">
        <f t="shared" si="5"/>
        <v>0</v>
      </c>
      <c r="BN15" s="8">
        <f t="shared" si="6"/>
        <v>0</v>
      </c>
      <c r="BO15" s="8">
        <f t="shared" si="7"/>
        <v>3.0581039755351682E-3</v>
      </c>
      <c r="BP15" s="8">
        <f t="shared" si="8"/>
        <v>3.3639143730886847E-2</v>
      </c>
      <c r="BQ15" s="8">
        <f t="shared" si="9"/>
        <v>3.0581039755351682E-3</v>
      </c>
      <c r="BR15" s="8">
        <f t="shared" si="10"/>
        <v>3.0581039755351682E-3</v>
      </c>
      <c r="BS15" s="8">
        <f t="shared" si="11"/>
        <v>0</v>
      </c>
      <c r="BT15" s="8">
        <f t="shared" si="12"/>
        <v>2.1406727828746176E-2</v>
      </c>
      <c r="BU15" s="8">
        <f t="shared" si="13"/>
        <v>0</v>
      </c>
      <c r="BV15" s="8">
        <f t="shared" si="14"/>
        <v>1.2232415902140673E-2</v>
      </c>
      <c r="BW15" s="8">
        <f t="shared" si="15"/>
        <v>0.18960244648318042</v>
      </c>
      <c r="BX15" s="8">
        <f t="shared" si="16"/>
        <v>0.1834862385321101</v>
      </c>
      <c r="BY15" s="8">
        <f t="shared" si="17"/>
        <v>0</v>
      </c>
      <c r="BZ15" s="8">
        <f t="shared" si="18"/>
        <v>0</v>
      </c>
      <c r="CA15" s="8">
        <f t="shared" si="19"/>
        <v>0</v>
      </c>
      <c r="CB15" s="8">
        <f t="shared" si="20"/>
        <v>1.2232415902140673E-2</v>
      </c>
      <c r="CC15" s="8">
        <f t="shared" si="21"/>
        <v>0</v>
      </c>
      <c r="CD15" s="8">
        <f t="shared" si="22"/>
        <v>2.1406727828746176E-2</v>
      </c>
      <c r="CE15" s="8">
        <f t="shared" si="23"/>
        <v>0</v>
      </c>
      <c r="CF15" s="8">
        <f t="shared" si="24"/>
        <v>6.1162079510703364E-3</v>
      </c>
      <c r="CG15" s="8">
        <f t="shared" si="25"/>
        <v>6.1162079510703364E-3</v>
      </c>
      <c r="CH15" s="8">
        <f t="shared" si="26"/>
        <v>0</v>
      </c>
      <c r="CI15" s="8">
        <f t="shared" si="27"/>
        <v>2.7522935779816515E-2</v>
      </c>
      <c r="CJ15" s="8">
        <f t="shared" si="28"/>
        <v>0.13455657492354739</v>
      </c>
      <c r="CK15" s="8">
        <f t="shared" si="29"/>
        <v>0</v>
      </c>
      <c r="CL15" s="8">
        <f t="shared" si="30"/>
        <v>0</v>
      </c>
      <c r="CM15" s="8">
        <f t="shared" si="31"/>
        <v>1.834862385321101E-2</v>
      </c>
      <c r="CN15" s="8">
        <f t="shared" si="32"/>
        <v>0</v>
      </c>
      <c r="CO15" s="8">
        <f t="shared" si="33"/>
        <v>0</v>
      </c>
      <c r="CP15" s="8">
        <f t="shared" si="34"/>
        <v>6.1162079510703364E-3</v>
      </c>
      <c r="CQ15" s="8">
        <f t="shared" si="35"/>
        <v>0.21100917431192662</v>
      </c>
      <c r="CR15" s="8">
        <f t="shared" si="36"/>
        <v>9.1743119266055051E-3</v>
      </c>
      <c r="CS15" s="8">
        <f t="shared" si="37"/>
        <v>0</v>
      </c>
      <c r="CT15" s="8">
        <f t="shared" si="38"/>
        <v>2.7522935779816515E-2</v>
      </c>
      <c r="CU15" s="8">
        <f t="shared" si="39"/>
        <v>0</v>
      </c>
      <c r="CV15" s="8">
        <f t="shared" si="40"/>
        <v>0</v>
      </c>
      <c r="CW15" s="8">
        <f t="shared" si="41"/>
        <v>1.5290519877675841E-2</v>
      </c>
      <c r="CX15" s="8">
        <f t="shared" si="42"/>
        <v>0</v>
      </c>
      <c r="CY15" s="8">
        <f t="shared" si="43"/>
        <v>0</v>
      </c>
      <c r="CZ15" s="8">
        <f t="shared" si="44"/>
        <v>3.0581039755351682E-3</v>
      </c>
      <c r="DA15" s="8">
        <f t="shared" si="45"/>
        <v>0</v>
      </c>
      <c r="DB15" s="13">
        <f t="shared" si="46"/>
        <v>1.2232415902140673E-2</v>
      </c>
      <c r="DD15" s="55">
        <v>391</v>
      </c>
      <c r="DE15" s="14" t="s">
        <v>41</v>
      </c>
      <c r="DF15" s="14" t="s">
        <v>27</v>
      </c>
      <c r="DG15" s="14" t="s">
        <v>30</v>
      </c>
      <c r="DH15" s="15" t="s">
        <v>44</v>
      </c>
      <c r="DI15" s="30" t="s">
        <v>56</v>
      </c>
      <c r="DJ15" s="31">
        <f t="shared" si="47"/>
        <v>0</v>
      </c>
      <c r="DK15" s="31">
        <f t="shared" si="48"/>
        <v>0</v>
      </c>
      <c r="DL15" s="31">
        <f t="shared" si="49"/>
        <v>3.9755351681957185</v>
      </c>
      <c r="DM15" s="31">
        <f t="shared" si="50"/>
        <v>0</v>
      </c>
      <c r="DN15" s="31">
        <f t="shared" si="51"/>
        <v>0</v>
      </c>
      <c r="DO15" s="31">
        <f t="shared" si="52"/>
        <v>0</v>
      </c>
      <c r="DP15" s="31">
        <f t="shared" si="53"/>
        <v>0.3058103975535168</v>
      </c>
      <c r="DQ15" s="31">
        <f t="shared" si="54"/>
        <v>3.3639143730886847</v>
      </c>
      <c r="DR15" s="31">
        <f t="shared" si="55"/>
        <v>0.3058103975535168</v>
      </c>
      <c r="DS15" s="31">
        <f t="shared" si="56"/>
        <v>0.3058103975535168</v>
      </c>
      <c r="DT15" s="31">
        <f t="shared" si="57"/>
        <v>0</v>
      </c>
      <c r="DU15" s="31">
        <f t="shared" si="58"/>
        <v>2.1406727828746175</v>
      </c>
      <c r="DV15" s="31">
        <f t="shared" si="59"/>
        <v>0</v>
      </c>
      <c r="DW15" s="31">
        <f t="shared" si="60"/>
        <v>1.2232415902140672</v>
      </c>
      <c r="DX15" s="31">
        <f t="shared" si="61"/>
        <v>18.960244648318042</v>
      </c>
      <c r="DY15" s="31">
        <f t="shared" si="62"/>
        <v>18.348623853211009</v>
      </c>
      <c r="DZ15" s="31">
        <f t="shared" si="63"/>
        <v>0</v>
      </c>
      <c r="EA15" s="31">
        <f t="shared" si="64"/>
        <v>0</v>
      </c>
      <c r="EB15" s="31">
        <f t="shared" si="65"/>
        <v>0</v>
      </c>
      <c r="EC15" s="31">
        <f t="shared" si="66"/>
        <v>1.2232415902140672</v>
      </c>
      <c r="ED15" s="31">
        <f t="shared" si="67"/>
        <v>0</v>
      </c>
      <c r="EE15" s="31">
        <f t="shared" si="68"/>
        <v>2.1406727828746175</v>
      </c>
      <c r="EF15" s="31">
        <f t="shared" si="69"/>
        <v>0</v>
      </c>
      <c r="EG15" s="31">
        <f t="shared" si="70"/>
        <v>0.6116207951070336</v>
      </c>
      <c r="EH15" s="31">
        <f t="shared" si="71"/>
        <v>0.6116207951070336</v>
      </c>
      <c r="EI15" s="31">
        <f t="shared" si="72"/>
        <v>0</v>
      </c>
      <c r="EJ15" s="31">
        <f t="shared" si="73"/>
        <v>2.7522935779816518</v>
      </c>
      <c r="EK15" s="31">
        <f t="shared" si="103"/>
        <v>13.455657492354739</v>
      </c>
      <c r="EL15" s="31">
        <f t="shared" si="74"/>
        <v>0</v>
      </c>
      <c r="EM15" s="31">
        <f t="shared" si="75"/>
        <v>0</v>
      </c>
      <c r="EN15" s="31">
        <f t="shared" si="76"/>
        <v>1.834862385321101</v>
      </c>
      <c r="EO15" s="31">
        <f t="shared" si="77"/>
        <v>0</v>
      </c>
      <c r="EP15" s="31">
        <f t="shared" si="78"/>
        <v>0</v>
      </c>
      <c r="EQ15" s="31">
        <f t="shared" si="79"/>
        <v>0.6116207951070336</v>
      </c>
      <c r="ER15" s="31">
        <f t="shared" si="80"/>
        <v>21.100917431192663</v>
      </c>
      <c r="ES15" s="31">
        <f t="shared" si="81"/>
        <v>0.91743119266055051</v>
      </c>
      <c r="ET15" s="31">
        <f t="shared" si="82"/>
        <v>0</v>
      </c>
      <c r="EU15" s="31">
        <f t="shared" si="83"/>
        <v>2.7522935779816518</v>
      </c>
      <c r="EV15" s="31">
        <f t="shared" si="84"/>
        <v>0</v>
      </c>
      <c r="EW15" s="31">
        <f t="shared" si="85"/>
        <v>0</v>
      </c>
      <c r="EX15" s="31">
        <f t="shared" si="86"/>
        <v>1.5290519877675841</v>
      </c>
      <c r="EY15" s="31">
        <f t="shared" si="87"/>
        <v>0</v>
      </c>
      <c r="EZ15" s="31">
        <f t="shared" si="88"/>
        <v>0</v>
      </c>
      <c r="FA15" s="31">
        <f t="shared" si="89"/>
        <v>0.3058103975535168</v>
      </c>
      <c r="FB15" s="31">
        <f t="shared" si="90"/>
        <v>0</v>
      </c>
      <c r="FC15" s="34">
        <f t="shared" si="104"/>
        <v>1.2232415902140672</v>
      </c>
      <c r="FE15" s="55">
        <v>391</v>
      </c>
      <c r="FF15" s="14" t="s">
        <v>41</v>
      </c>
      <c r="FG15" s="14" t="s">
        <v>27</v>
      </c>
      <c r="FH15" s="14" t="s">
        <v>30</v>
      </c>
      <c r="FI15" s="15" t="s">
        <v>44</v>
      </c>
      <c r="FJ15" s="3" t="s">
        <v>56</v>
      </c>
      <c r="FK15" s="8">
        <f t="shared" si="92"/>
        <v>0.20073277036215001</v>
      </c>
      <c r="FL15" s="8">
        <f t="shared" si="93"/>
        <v>0.18445394614167246</v>
      </c>
      <c r="FM15" s="8">
        <f t="shared" si="94"/>
        <v>0.14683747974663325</v>
      </c>
      <c r="FN15" s="8">
        <f t="shared" si="95"/>
        <v>0.45051991404755787</v>
      </c>
      <c r="FO15" s="8">
        <f t="shared" si="96"/>
        <v>0.44266923194915703</v>
      </c>
      <c r="FP15" s="8">
        <f t="shared" si="97"/>
        <v>0.14683747974663325</v>
      </c>
      <c r="FQ15" s="8">
        <f t="shared" si="98"/>
        <v>0.16667097272565121</v>
      </c>
      <c r="FR15" s="8">
        <f t="shared" si="99"/>
        <v>0.37558793096681486</v>
      </c>
      <c r="FS15" s="8">
        <f t="shared" si="100"/>
        <v>0.4772715622121087</v>
      </c>
      <c r="FT15" s="8">
        <f t="shared" si="101"/>
        <v>9.5929693100686775E-2</v>
      </c>
      <c r="FU15" s="8">
        <f t="shared" si="102"/>
        <v>0.16667097272565121</v>
      </c>
      <c r="FV15" s="25" t="s">
        <v>106</v>
      </c>
    </row>
    <row r="16" spans="1:178" x14ac:dyDescent="0.25">
      <c r="A16" s="55">
        <v>391</v>
      </c>
      <c r="B16" s="14" t="s">
        <v>41</v>
      </c>
      <c r="C16" s="14" t="s">
        <v>27</v>
      </c>
      <c r="D16" s="14" t="s">
        <v>31</v>
      </c>
      <c r="E16" s="15" t="s">
        <v>34</v>
      </c>
      <c r="F16" s="1">
        <v>4.6399999999999997</v>
      </c>
      <c r="G16" s="23"/>
      <c r="H16" s="23"/>
      <c r="I16" s="23">
        <v>21</v>
      </c>
      <c r="J16" s="23"/>
      <c r="K16" s="23"/>
      <c r="L16" s="23"/>
      <c r="M16" s="23">
        <v>1</v>
      </c>
      <c r="N16" s="23">
        <v>9</v>
      </c>
      <c r="O16" s="23">
        <v>2</v>
      </c>
      <c r="P16" s="23">
        <v>1</v>
      </c>
      <c r="Q16" s="23"/>
      <c r="R16" s="7">
        <v>6</v>
      </c>
      <c r="S16" s="23"/>
      <c r="T16" s="23"/>
      <c r="U16" s="23">
        <v>74</v>
      </c>
      <c r="V16" s="23">
        <v>58</v>
      </c>
      <c r="W16" s="23">
        <v>1</v>
      </c>
      <c r="X16" s="23"/>
      <c r="Y16" s="23"/>
      <c r="Z16" s="23">
        <v>1</v>
      </c>
      <c r="AA16" s="23"/>
      <c r="AB16" s="23">
        <v>9</v>
      </c>
      <c r="AC16" s="23"/>
      <c r="AD16" s="23">
        <v>2</v>
      </c>
      <c r="AE16" s="23">
        <v>2</v>
      </c>
      <c r="AF16" s="23"/>
      <c r="AG16" s="23">
        <v>10</v>
      </c>
      <c r="AH16" s="23">
        <v>40</v>
      </c>
      <c r="AI16" s="23"/>
      <c r="AJ16" s="23"/>
      <c r="AK16" s="23">
        <v>1</v>
      </c>
      <c r="AL16" s="23"/>
      <c r="AM16" s="23"/>
      <c r="AN16" s="23">
        <v>2</v>
      </c>
      <c r="AO16" s="23">
        <v>51</v>
      </c>
      <c r="AP16" s="23">
        <v>7</v>
      </c>
      <c r="AQ16" s="23"/>
      <c r="AR16" s="23">
        <v>8</v>
      </c>
      <c r="AS16" s="23"/>
      <c r="AT16" s="23">
        <v>1</v>
      </c>
      <c r="AU16" s="23">
        <v>2</v>
      </c>
      <c r="AV16" s="23">
        <v>3</v>
      </c>
      <c r="AW16" s="23"/>
      <c r="AX16" s="7">
        <v>0</v>
      </c>
      <c r="AY16" s="23"/>
      <c r="AZ16" s="23"/>
      <c r="BA16" s="11">
        <f t="shared" si="0"/>
        <v>312</v>
      </c>
      <c r="BC16" s="55">
        <v>391</v>
      </c>
      <c r="BD16" s="14" t="s">
        <v>41</v>
      </c>
      <c r="BE16" s="14" t="s">
        <v>27</v>
      </c>
      <c r="BF16" s="14" t="s">
        <v>31</v>
      </c>
      <c r="BG16" s="15" t="s">
        <v>34</v>
      </c>
      <c r="BH16" s="1">
        <v>4.6399999999999997</v>
      </c>
      <c r="BI16" s="8">
        <f t="shared" si="1"/>
        <v>0</v>
      </c>
      <c r="BJ16" s="8">
        <f t="shared" si="2"/>
        <v>0</v>
      </c>
      <c r="BK16" s="8">
        <f t="shared" si="3"/>
        <v>6.7307692307692304E-2</v>
      </c>
      <c r="BL16" s="8">
        <f t="shared" si="4"/>
        <v>0</v>
      </c>
      <c r="BM16" s="8">
        <f t="shared" si="5"/>
        <v>0</v>
      </c>
      <c r="BN16" s="8">
        <f t="shared" si="6"/>
        <v>0</v>
      </c>
      <c r="BO16" s="8">
        <f t="shared" si="7"/>
        <v>3.205128205128205E-3</v>
      </c>
      <c r="BP16" s="8">
        <f t="shared" si="8"/>
        <v>2.8846153846153848E-2</v>
      </c>
      <c r="BQ16" s="8">
        <f t="shared" si="9"/>
        <v>6.41025641025641E-3</v>
      </c>
      <c r="BR16" s="8">
        <f t="shared" si="10"/>
        <v>3.205128205128205E-3</v>
      </c>
      <c r="BS16" s="8">
        <f t="shared" si="11"/>
        <v>0</v>
      </c>
      <c r="BT16" s="8">
        <f t="shared" si="12"/>
        <v>1.9230769230769232E-2</v>
      </c>
      <c r="BU16" s="8">
        <f t="shared" si="13"/>
        <v>0</v>
      </c>
      <c r="BV16" s="8">
        <f t="shared" si="14"/>
        <v>0</v>
      </c>
      <c r="BW16" s="8">
        <f t="shared" si="15"/>
        <v>0.23717948717948717</v>
      </c>
      <c r="BX16" s="8">
        <f t="shared" si="16"/>
        <v>0.1858974358974359</v>
      </c>
      <c r="BY16" s="8">
        <f t="shared" si="17"/>
        <v>3.205128205128205E-3</v>
      </c>
      <c r="BZ16" s="8">
        <f t="shared" si="18"/>
        <v>0</v>
      </c>
      <c r="CA16" s="8">
        <f t="shared" si="19"/>
        <v>0</v>
      </c>
      <c r="CB16" s="8">
        <f t="shared" si="20"/>
        <v>3.205128205128205E-3</v>
      </c>
      <c r="CC16" s="8">
        <f t="shared" si="21"/>
        <v>0</v>
      </c>
      <c r="CD16" s="8">
        <f t="shared" si="22"/>
        <v>2.8846153846153848E-2</v>
      </c>
      <c r="CE16" s="8">
        <f t="shared" si="23"/>
        <v>0</v>
      </c>
      <c r="CF16" s="8">
        <f t="shared" si="24"/>
        <v>6.41025641025641E-3</v>
      </c>
      <c r="CG16" s="8">
        <f t="shared" si="25"/>
        <v>6.41025641025641E-3</v>
      </c>
      <c r="CH16" s="8">
        <f t="shared" si="26"/>
        <v>0</v>
      </c>
      <c r="CI16" s="8">
        <f t="shared" si="27"/>
        <v>3.2051282051282048E-2</v>
      </c>
      <c r="CJ16" s="8">
        <f t="shared" si="28"/>
        <v>0.12820512820512819</v>
      </c>
      <c r="CK16" s="8">
        <f t="shared" si="29"/>
        <v>0</v>
      </c>
      <c r="CL16" s="8">
        <f t="shared" si="30"/>
        <v>0</v>
      </c>
      <c r="CM16" s="8">
        <f t="shared" si="31"/>
        <v>3.205128205128205E-3</v>
      </c>
      <c r="CN16" s="8">
        <f t="shared" si="32"/>
        <v>0</v>
      </c>
      <c r="CO16" s="8">
        <f t="shared" si="33"/>
        <v>0</v>
      </c>
      <c r="CP16" s="8">
        <f t="shared" si="34"/>
        <v>6.41025641025641E-3</v>
      </c>
      <c r="CQ16" s="8">
        <f t="shared" si="35"/>
        <v>0.16346153846153846</v>
      </c>
      <c r="CR16" s="8">
        <f t="shared" si="36"/>
        <v>2.2435897435897436E-2</v>
      </c>
      <c r="CS16" s="8">
        <f t="shared" si="37"/>
        <v>0</v>
      </c>
      <c r="CT16" s="8">
        <f t="shared" si="38"/>
        <v>2.564102564102564E-2</v>
      </c>
      <c r="CU16" s="8">
        <f t="shared" si="39"/>
        <v>0</v>
      </c>
      <c r="CV16" s="8">
        <f t="shared" si="40"/>
        <v>3.205128205128205E-3</v>
      </c>
      <c r="CW16" s="8">
        <f t="shared" si="41"/>
        <v>6.41025641025641E-3</v>
      </c>
      <c r="CX16" s="8">
        <f t="shared" si="42"/>
        <v>9.6153846153846159E-3</v>
      </c>
      <c r="CY16" s="8">
        <f t="shared" si="43"/>
        <v>0</v>
      </c>
      <c r="CZ16" s="8">
        <f t="shared" si="44"/>
        <v>0</v>
      </c>
      <c r="DA16" s="8">
        <f t="shared" si="45"/>
        <v>0</v>
      </c>
      <c r="DB16" s="13">
        <f t="shared" si="46"/>
        <v>0</v>
      </c>
      <c r="DD16" s="55">
        <v>391</v>
      </c>
      <c r="DE16" s="14" t="s">
        <v>41</v>
      </c>
      <c r="DF16" s="14" t="s">
        <v>27</v>
      </c>
      <c r="DG16" s="14" t="s">
        <v>31</v>
      </c>
      <c r="DH16" s="15" t="s">
        <v>34</v>
      </c>
      <c r="DI16" s="35">
        <v>4.6399999999999997</v>
      </c>
      <c r="DJ16" s="31">
        <f t="shared" si="47"/>
        <v>0</v>
      </c>
      <c r="DK16" s="31">
        <f t="shared" si="48"/>
        <v>0</v>
      </c>
      <c r="DL16" s="31">
        <f t="shared" si="49"/>
        <v>6.7307692307692308</v>
      </c>
      <c r="DM16" s="31">
        <f t="shared" si="50"/>
        <v>0</v>
      </c>
      <c r="DN16" s="31">
        <f t="shared" si="51"/>
        <v>0</v>
      </c>
      <c r="DO16" s="31">
        <f t="shared" si="52"/>
        <v>0</v>
      </c>
      <c r="DP16" s="31">
        <f t="shared" si="53"/>
        <v>0.32051282051282048</v>
      </c>
      <c r="DQ16" s="31">
        <f t="shared" si="54"/>
        <v>2.8846153846153846</v>
      </c>
      <c r="DR16" s="31">
        <f t="shared" si="55"/>
        <v>0.64102564102564097</v>
      </c>
      <c r="DS16" s="31">
        <f t="shared" si="56"/>
        <v>0.32051282051282048</v>
      </c>
      <c r="DT16" s="31">
        <f t="shared" si="57"/>
        <v>0</v>
      </c>
      <c r="DU16" s="31">
        <f t="shared" si="58"/>
        <v>1.9230769230769231</v>
      </c>
      <c r="DV16" s="31">
        <f t="shared" si="59"/>
        <v>0</v>
      </c>
      <c r="DW16" s="31">
        <f t="shared" si="60"/>
        <v>0</v>
      </c>
      <c r="DX16" s="31">
        <f t="shared" si="61"/>
        <v>23.717948717948715</v>
      </c>
      <c r="DY16" s="31">
        <f t="shared" si="62"/>
        <v>18.589743589743591</v>
      </c>
      <c r="DZ16" s="31">
        <f t="shared" si="63"/>
        <v>0.32051282051282048</v>
      </c>
      <c r="EA16" s="31">
        <f t="shared" si="64"/>
        <v>0</v>
      </c>
      <c r="EB16" s="31">
        <f t="shared" si="65"/>
        <v>0</v>
      </c>
      <c r="EC16" s="31">
        <f t="shared" si="66"/>
        <v>0.32051282051282048</v>
      </c>
      <c r="ED16" s="31">
        <f t="shared" si="67"/>
        <v>0</v>
      </c>
      <c r="EE16" s="31">
        <f t="shared" si="68"/>
        <v>2.8846153846153846</v>
      </c>
      <c r="EF16" s="31">
        <f t="shared" si="69"/>
        <v>0</v>
      </c>
      <c r="EG16" s="31">
        <f t="shared" si="70"/>
        <v>0.64102564102564097</v>
      </c>
      <c r="EH16" s="31">
        <f t="shared" si="71"/>
        <v>0.64102564102564097</v>
      </c>
      <c r="EI16" s="31">
        <f t="shared" si="72"/>
        <v>0</v>
      </c>
      <c r="EJ16" s="31">
        <f t="shared" si="73"/>
        <v>3.2051282051282048</v>
      </c>
      <c r="EK16" s="31">
        <f t="shared" si="103"/>
        <v>12.820512820512819</v>
      </c>
      <c r="EL16" s="31">
        <f t="shared" si="74"/>
        <v>0</v>
      </c>
      <c r="EM16" s="31">
        <f t="shared" si="75"/>
        <v>0</v>
      </c>
      <c r="EN16" s="31">
        <f t="shared" si="76"/>
        <v>0.32051282051282048</v>
      </c>
      <c r="EO16" s="31">
        <f t="shared" si="77"/>
        <v>0</v>
      </c>
      <c r="EP16" s="31">
        <f t="shared" si="78"/>
        <v>0</v>
      </c>
      <c r="EQ16" s="31">
        <f t="shared" si="79"/>
        <v>0.64102564102564097</v>
      </c>
      <c r="ER16" s="31">
        <f t="shared" si="80"/>
        <v>16.346153846153847</v>
      </c>
      <c r="ES16" s="31">
        <f t="shared" si="81"/>
        <v>2.2435897435897436</v>
      </c>
      <c r="ET16" s="31">
        <f t="shared" si="82"/>
        <v>0</v>
      </c>
      <c r="EU16" s="31">
        <f t="shared" si="83"/>
        <v>2.5641025641025639</v>
      </c>
      <c r="EV16" s="31">
        <f t="shared" si="84"/>
        <v>0</v>
      </c>
      <c r="EW16" s="31">
        <f t="shared" si="85"/>
        <v>0.32051282051282048</v>
      </c>
      <c r="EX16" s="31">
        <f t="shared" si="86"/>
        <v>0.64102564102564097</v>
      </c>
      <c r="EY16" s="31">
        <f t="shared" si="87"/>
        <v>0.96153846153846156</v>
      </c>
      <c r="EZ16" s="31">
        <f t="shared" si="88"/>
        <v>0</v>
      </c>
      <c r="FA16" s="31">
        <f t="shared" si="89"/>
        <v>0</v>
      </c>
      <c r="FB16" s="31">
        <f t="shared" si="90"/>
        <v>0</v>
      </c>
      <c r="FC16" s="34">
        <f t="shared" si="104"/>
        <v>0</v>
      </c>
      <c r="FE16" s="55">
        <v>391</v>
      </c>
      <c r="FF16" s="14" t="s">
        <v>41</v>
      </c>
      <c r="FG16" s="14" t="s">
        <v>27</v>
      </c>
      <c r="FH16" s="14" t="s">
        <v>31</v>
      </c>
      <c r="FI16" s="15" t="s">
        <v>34</v>
      </c>
      <c r="FJ16" s="1">
        <v>4.6399999999999997</v>
      </c>
      <c r="FK16" s="8">
        <f t="shared" si="92"/>
        <v>0.26243946675083751</v>
      </c>
      <c r="FL16" s="8">
        <f t="shared" si="93"/>
        <v>0.17066888609970893</v>
      </c>
      <c r="FM16" s="8">
        <f t="shared" si="94"/>
        <v>0.13912341136739859</v>
      </c>
      <c r="FN16" s="8">
        <f t="shared" si="95"/>
        <v>0.50866393371951912</v>
      </c>
      <c r="FO16" s="8">
        <f t="shared" si="96"/>
        <v>0.44577608062942692</v>
      </c>
      <c r="FP16" s="8">
        <f t="shared" si="97"/>
        <v>0.17066888609970893</v>
      </c>
      <c r="FQ16" s="8">
        <f t="shared" si="98"/>
        <v>0.17999913104499765</v>
      </c>
      <c r="FR16" s="8">
        <f t="shared" si="99"/>
        <v>0.36618656020527962</v>
      </c>
      <c r="FS16" s="8">
        <f t="shared" si="100"/>
        <v>0.41621748319112201</v>
      </c>
      <c r="FT16" s="8">
        <f t="shared" si="101"/>
        <v>0.15035200177094438</v>
      </c>
      <c r="FU16" s="8">
        <f t="shared" si="102"/>
        <v>0.16082048067446467</v>
      </c>
      <c r="FV16" s="25" t="s">
        <v>106</v>
      </c>
    </row>
    <row r="17" spans="1:178" x14ac:dyDescent="0.25">
      <c r="A17" s="55">
        <v>391</v>
      </c>
      <c r="B17" s="14" t="s">
        <v>41</v>
      </c>
      <c r="C17" s="14" t="s">
        <v>27</v>
      </c>
      <c r="D17" s="14" t="s">
        <v>45</v>
      </c>
      <c r="E17" s="15" t="s">
        <v>42</v>
      </c>
      <c r="F17" s="1">
        <v>6.04</v>
      </c>
      <c r="G17" s="23"/>
      <c r="H17" s="23"/>
      <c r="I17" s="23">
        <v>26</v>
      </c>
      <c r="J17" s="23">
        <v>4</v>
      </c>
      <c r="K17" s="23"/>
      <c r="L17" s="23"/>
      <c r="M17" s="23">
        <v>1</v>
      </c>
      <c r="N17" s="23">
        <v>11</v>
      </c>
      <c r="O17" s="23">
        <v>2</v>
      </c>
      <c r="P17" s="23">
        <v>5</v>
      </c>
      <c r="Q17" s="23"/>
      <c r="R17" s="7">
        <v>13</v>
      </c>
      <c r="S17" s="23"/>
      <c r="T17" s="23"/>
      <c r="U17" s="23">
        <v>69</v>
      </c>
      <c r="V17" s="23">
        <v>57</v>
      </c>
      <c r="W17" s="23"/>
      <c r="X17" s="23"/>
      <c r="Y17" s="23"/>
      <c r="Z17" s="23">
        <v>9</v>
      </c>
      <c r="AA17" s="23"/>
      <c r="AB17" s="23">
        <v>4</v>
      </c>
      <c r="AC17" s="23"/>
      <c r="AD17" s="23"/>
      <c r="AE17" s="23"/>
      <c r="AF17" s="23"/>
      <c r="AG17" s="23">
        <v>11</v>
      </c>
      <c r="AH17" s="23">
        <v>13</v>
      </c>
      <c r="AI17" s="23"/>
      <c r="AJ17" s="23"/>
      <c r="AK17" s="23">
        <v>4</v>
      </c>
      <c r="AL17" s="23"/>
      <c r="AM17" s="23"/>
      <c r="AN17" s="23">
        <v>13</v>
      </c>
      <c r="AO17" s="23">
        <v>36</v>
      </c>
      <c r="AP17" s="23">
        <v>10</v>
      </c>
      <c r="AQ17" s="23"/>
      <c r="AR17" s="23">
        <v>13</v>
      </c>
      <c r="AS17" s="23"/>
      <c r="AT17" s="23"/>
      <c r="AU17" s="23">
        <v>6</v>
      </c>
      <c r="AV17" s="23"/>
      <c r="AW17" s="23"/>
      <c r="AX17" s="7">
        <v>0</v>
      </c>
      <c r="AY17" s="23"/>
      <c r="AZ17" s="23"/>
      <c r="BA17" s="11">
        <f t="shared" si="0"/>
        <v>307</v>
      </c>
      <c r="BC17" s="55">
        <v>391</v>
      </c>
      <c r="BD17" s="14" t="s">
        <v>41</v>
      </c>
      <c r="BE17" s="14" t="s">
        <v>27</v>
      </c>
      <c r="BF17" s="14" t="s">
        <v>45</v>
      </c>
      <c r="BG17" s="15" t="s">
        <v>42</v>
      </c>
      <c r="BH17" s="1">
        <v>6.04</v>
      </c>
      <c r="BI17" s="8">
        <f t="shared" si="1"/>
        <v>0</v>
      </c>
      <c r="BJ17" s="8">
        <f t="shared" si="2"/>
        <v>0</v>
      </c>
      <c r="BK17" s="8">
        <f t="shared" si="3"/>
        <v>8.4690553745928335E-2</v>
      </c>
      <c r="BL17" s="8">
        <f t="shared" si="4"/>
        <v>1.3029315960912053E-2</v>
      </c>
      <c r="BM17" s="8">
        <f t="shared" si="5"/>
        <v>0</v>
      </c>
      <c r="BN17" s="8">
        <f t="shared" si="6"/>
        <v>0</v>
      </c>
      <c r="BO17" s="8">
        <f t="shared" si="7"/>
        <v>3.2573289902280132E-3</v>
      </c>
      <c r="BP17" s="8">
        <f t="shared" si="8"/>
        <v>3.5830618892508145E-2</v>
      </c>
      <c r="BQ17" s="8">
        <f t="shared" si="9"/>
        <v>6.5146579804560263E-3</v>
      </c>
      <c r="BR17" s="8">
        <f t="shared" si="10"/>
        <v>1.6286644951140065E-2</v>
      </c>
      <c r="BS17" s="8">
        <f t="shared" si="11"/>
        <v>0</v>
      </c>
      <c r="BT17" s="8">
        <f t="shared" si="12"/>
        <v>4.2345276872964167E-2</v>
      </c>
      <c r="BU17" s="8">
        <f t="shared" si="13"/>
        <v>0</v>
      </c>
      <c r="BV17" s="8">
        <f t="shared" si="14"/>
        <v>0</v>
      </c>
      <c r="BW17" s="8">
        <f t="shared" si="15"/>
        <v>0.22475570032573289</v>
      </c>
      <c r="BX17" s="8">
        <f t="shared" si="16"/>
        <v>0.18566775244299674</v>
      </c>
      <c r="BY17" s="8">
        <f t="shared" si="17"/>
        <v>0</v>
      </c>
      <c r="BZ17" s="8">
        <f t="shared" si="18"/>
        <v>0</v>
      </c>
      <c r="CA17" s="8">
        <f t="shared" si="19"/>
        <v>0</v>
      </c>
      <c r="CB17" s="8">
        <f t="shared" si="20"/>
        <v>2.9315960912052116E-2</v>
      </c>
      <c r="CC17" s="8">
        <f t="shared" si="21"/>
        <v>0</v>
      </c>
      <c r="CD17" s="8">
        <f t="shared" si="22"/>
        <v>1.3029315960912053E-2</v>
      </c>
      <c r="CE17" s="8">
        <f t="shared" si="23"/>
        <v>0</v>
      </c>
      <c r="CF17" s="8">
        <f t="shared" si="24"/>
        <v>0</v>
      </c>
      <c r="CG17" s="8">
        <f t="shared" si="25"/>
        <v>0</v>
      </c>
      <c r="CH17" s="8">
        <f t="shared" si="26"/>
        <v>0</v>
      </c>
      <c r="CI17" s="8">
        <f t="shared" si="27"/>
        <v>3.5830618892508145E-2</v>
      </c>
      <c r="CJ17" s="8">
        <f t="shared" si="28"/>
        <v>4.2345276872964167E-2</v>
      </c>
      <c r="CK17" s="8">
        <f t="shared" si="29"/>
        <v>0</v>
      </c>
      <c r="CL17" s="8">
        <f t="shared" si="30"/>
        <v>0</v>
      </c>
      <c r="CM17" s="8">
        <f t="shared" si="31"/>
        <v>1.3029315960912053E-2</v>
      </c>
      <c r="CN17" s="8">
        <f t="shared" si="32"/>
        <v>0</v>
      </c>
      <c r="CO17" s="8">
        <f t="shared" si="33"/>
        <v>0</v>
      </c>
      <c r="CP17" s="8">
        <f t="shared" si="34"/>
        <v>4.2345276872964167E-2</v>
      </c>
      <c r="CQ17" s="8">
        <f t="shared" si="35"/>
        <v>0.11726384364820847</v>
      </c>
      <c r="CR17" s="8">
        <f t="shared" si="36"/>
        <v>3.2573289902280131E-2</v>
      </c>
      <c r="CS17" s="8">
        <f t="shared" si="37"/>
        <v>0</v>
      </c>
      <c r="CT17" s="8">
        <f t="shared" si="38"/>
        <v>4.2345276872964167E-2</v>
      </c>
      <c r="CU17" s="8">
        <f t="shared" si="39"/>
        <v>0</v>
      </c>
      <c r="CV17" s="8">
        <f t="shared" si="40"/>
        <v>0</v>
      </c>
      <c r="CW17" s="8">
        <f t="shared" si="41"/>
        <v>1.9543973941368076E-2</v>
      </c>
      <c r="CX17" s="8">
        <f t="shared" si="42"/>
        <v>0</v>
      </c>
      <c r="CY17" s="8">
        <f t="shared" si="43"/>
        <v>0</v>
      </c>
      <c r="CZ17" s="8">
        <f t="shared" si="44"/>
        <v>0</v>
      </c>
      <c r="DA17" s="8">
        <f t="shared" si="45"/>
        <v>0</v>
      </c>
      <c r="DB17" s="13">
        <f t="shared" si="46"/>
        <v>0</v>
      </c>
      <c r="DD17" s="55">
        <v>391</v>
      </c>
      <c r="DE17" s="14" t="s">
        <v>41</v>
      </c>
      <c r="DF17" s="14" t="s">
        <v>27</v>
      </c>
      <c r="DG17" s="14" t="s">
        <v>45</v>
      </c>
      <c r="DH17" s="15" t="s">
        <v>42</v>
      </c>
      <c r="DI17" s="35">
        <v>6.04</v>
      </c>
      <c r="DJ17" s="31">
        <f t="shared" si="47"/>
        <v>0</v>
      </c>
      <c r="DK17" s="31">
        <f t="shared" si="48"/>
        <v>0</v>
      </c>
      <c r="DL17" s="31">
        <f t="shared" si="49"/>
        <v>8.4690553745928341</v>
      </c>
      <c r="DM17" s="31">
        <f t="shared" si="50"/>
        <v>1.3029315960912053</v>
      </c>
      <c r="DN17" s="31">
        <f t="shared" si="51"/>
        <v>0</v>
      </c>
      <c r="DO17" s="31">
        <f t="shared" si="52"/>
        <v>0</v>
      </c>
      <c r="DP17" s="31">
        <f t="shared" si="53"/>
        <v>0.32573289902280134</v>
      </c>
      <c r="DQ17" s="31">
        <f t="shared" si="54"/>
        <v>3.5830618892508146</v>
      </c>
      <c r="DR17" s="31">
        <f t="shared" si="55"/>
        <v>0.65146579804560267</v>
      </c>
      <c r="DS17" s="31">
        <f t="shared" si="56"/>
        <v>1.6286644951140066</v>
      </c>
      <c r="DT17" s="31">
        <f t="shared" si="57"/>
        <v>0</v>
      </c>
      <c r="DU17" s="31">
        <f t="shared" si="58"/>
        <v>4.234527687296417</v>
      </c>
      <c r="DV17" s="31">
        <f t="shared" si="59"/>
        <v>0</v>
      </c>
      <c r="DW17" s="31">
        <f t="shared" si="60"/>
        <v>0</v>
      </c>
      <c r="DX17" s="31">
        <f t="shared" si="61"/>
        <v>22.475570032573287</v>
      </c>
      <c r="DY17" s="31">
        <f t="shared" si="62"/>
        <v>18.566775244299674</v>
      </c>
      <c r="DZ17" s="31">
        <f t="shared" si="63"/>
        <v>0</v>
      </c>
      <c r="EA17" s="31">
        <f t="shared" si="64"/>
        <v>0</v>
      </c>
      <c r="EB17" s="31">
        <f t="shared" si="65"/>
        <v>0</v>
      </c>
      <c r="EC17" s="31">
        <f t="shared" si="66"/>
        <v>2.9315960912052117</v>
      </c>
      <c r="ED17" s="31">
        <f t="shared" si="67"/>
        <v>0</v>
      </c>
      <c r="EE17" s="31">
        <f t="shared" si="68"/>
        <v>1.3029315960912053</v>
      </c>
      <c r="EF17" s="31">
        <f t="shared" si="69"/>
        <v>0</v>
      </c>
      <c r="EG17" s="31">
        <f t="shared" si="70"/>
        <v>0</v>
      </c>
      <c r="EH17" s="31">
        <f t="shared" si="71"/>
        <v>0</v>
      </c>
      <c r="EI17" s="31">
        <f t="shared" si="72"/>
        <v>0</v>
      </c>
      <c r="EJ17" s="31">
        <f t="shared" si="73"/>
        <v>3.5830618892508146</v>
      </c>
      <c r="EK17" s="31">
        <f t="shared" si="103"/>
        <v>4.234527687296417</v>
      </c>
      <c r="EL17" s="31">
        <f t="shared" si="74"/>
        <v>0</v>
      </c>
      <c r="EM17" s="31">
        <f t="shared" si="75"/>
        <v>0</v>
      </c>
      <c r="EN17" s="31">
        <f t="shared" si="76"/>
        <v>1.3029315960912053</v>
      </c>
      <c r="EO17" s="31">
        <f t="shared" si="77"/>
        <v>0</v>
      </c>
      <c r="EP17" s="31">
        <f t="shared" si="78"/>
        <v>0</v>
      </c>
      <c r="EQ17" s="31">
        <f t="shared" si="79"/>
        <v>4.234527687296417</v>
      </c>
      <c r="ER17" s="31">
        <f t="shared" si="80"/>
        <v>11.726384364820847</v>
      </c>
      <c r="ES17" s="31">
        <f t="shared" si="81"/>
        <v>3.2573289902280131</v>
      </c>
      <c r="ET17" s="31">
        <f t="shared" si="82"/>
        <v>0</v>
      </c>
      <c r="EU17" s="31">
        <f t="shared" si="83"/>
        <v>4.234527687296417</v>
      </c>
      <c r="EV17" s="31">
        <f t="shared" si="84"/>
        <v>0</v>
      </c>
      <c r="EW17" s="31">
        <f t="shared" si="85"/>
        <v>0</v>
      </c>
      <c r="EX17" s="31">
        <f t="shared" si="86"/>
        <v>1.9543973941368076</v>
      </c>
      <c r="EY17" s="31">
        <f t="shared" si="87"/>
        <v>0</v>
      </c>
      <c r="EZ17" s="31">
        <f t="shared" si="88"/>
        <v>0</v>
      </c>
      <c r="FA17" s="31">
        <f t="shared" si="89"/>
        <v>0</v>
      </c>
      <c r="FB17" s="31">
        <f t="shared" si="90"/>
        <v>0</v>
      </c>
      <c r="FC17" s="34">
        <f t="shared" si="104"/>
        <v>0</v>
      </c>
      <c r="FE17" s="55">
        <v>391</v>
      </c>
      <c r="FF17" s="14" t="s">
        <v>41</v>
      </c>
      <c r="FG17" s="14" t="s">
        <v>27</v>
      </c>
      <c r="FH17" s="14" t="s">
        <v>45</v>
      </c>
      <c r="FI17" s="15" t="s">
        <v>42</v>
      </c>
      <c r="FJ17" s="1">
        <v>6.04</v>
      </c>
      <c r="FK17" s="8">
        <f t="shared" si="92"/>
        <v>0.29528906387519877</v>
      </c>
      <c r="FL17" s="8">
        <f t="shared" si="93"/>
        <v>0.19043879459171087</v>
      </c>
      <c r="FM17" s="8">
        <f t="shared" si="94"/>
        <v>0.20726037241166204</v>
      </c>
      <c r="FN17" s="8">
        <f t="shared" si="95"/>
        <v>0.4939234712963399</v>
      </c>
      <c r="FO17" s="8">
        <f t="shared" si="96"/>
        <v>0.44548080538900364</v>
      </c>
      <c r="FP17" s="8">
        <f t="shared" si="97"/>
        <v>0.11439536792609389</v>
      </c>
      <c r="FQ17" s="8">
        <f t="shared" si="98"/>
        <v>0.19043879459171087</v>
      </c>
      <c r="FR17" s="8">
        <f t="shared" si="99"/>
        <v>0.20726037241166204</v>
      </c>
      <c r="FS17" s="8">
        <f t="shared" si="100"/>
        <v>0.34951065312938595</v>
      </c>
      <c r="FT17" s="8">
        <f t="shared" si="101"/>
        <v>0.18147517418557604</v>
      </c>
      <c r="FU17" s="8">
        <f t="shared" si="102"/>
        <v>0.20726037241166204</v>
      </c>
      <c r="FV17" s="25" t="s">
        <v>106</v>
      </c>
    </row>
    <row r="18" spans="1:178" x14ac:dyDescent="0.25">
      <c r="A18" s="55">
        <v>391</v>
      </c>
      <c r="B18" s="14" t="s">
        <v>41</v>
      </c>
      <c r="C18" s="14" t="s">
        <v>27</v>
      </c>
      <c r="D18" s="14" t="s">
        <v>46</v>
      </c>
      <c r="E18" s="15" t="s">
        <v>42</v>
      </c>
      <c r="F18" s="1">
        <v>7.55</v>
      </c>
      <c r="G18" s="23"/>
      <c r="H18" s="23"/>
      <c r="I18" s="23">
        <v>10</v>
      </c>
      <c r="J18" s="23">
        <v>2</v>
      </c>
      <c r="K18" s="23"/>
      <c r="L18" s="23"/>
      <c r="M18" s="23">
        <v>2</v>
      </c>
      <c r="N18" s="23">
        <v>15</v>
      </c>
      <c r="O18" s="23">
        <v>2</v>
      </c>
      <c r="P18" s="23">
        <v>1</v>
      </c>
      <c r="Q18" s="23"/>
      <c r="R18" s="7">
        <v>10</v>
      </c>
      <c r="S18" s="23"/>
      <c r="T18" s="23"/>
      <c r="U18" s="23">
        <v>132</v>
      </c>
      <c r="V18" s="23">
        <v>28</v>
      </c>
      <c r="W18" s="23"/>
      <c r="X18" s="23"/>
      <c r="Y18" s="23"/>
      <c r="Z18" s="23">
        <v>3</v>
      </c>
      <c r="AA18" s="23"/>
      <c r="AB18" s="23">
        <v>3</v>
      </c>
      <c r="AC18" s="23"/>
      <c r="AD18" s="23">
        <v>3</v>
      </c>
      <c r="AE18" s="23"/>
      <c r="AF18" s="23"/>
      <c r="AG18" s="23">
        <v>12</v>
      </c>
      <c r="AH18" s="23">
        <v>5</v>
      </c>
      <c r="AI18" s="23"/>
      <c r="AJ18" s="23"/>
      <c r="AK18" s="23">
        <v>5</v>
      </c>
      <c r="AL18" s="23"/>
      <c r="AM18" s="23"/>
      <c r="AN18" s="23">
        <v>3</v>
      </c>
      <c r="AO18" s="23">
        <v>36</v>
      </c>
      <c r="AP18" s="23">
        <v>12</v>
      </c>
      <c r="AQ18" s="23"/>
      <c r="AR18" s="23">
        <v>5</v>
      </c>
      <c r="AS18" s="23"/>
      <c r="AT18" s="23"/>
      <c r="AU18" s="23">
        <v>4</v>
      </c>
      <c r="AV18" s="23"/>
      <c r="AW18" s="23"/>
      <c r="AX18" s="7">
        <v>3</v>
      </c>
      <c r="AY18" s="23"/>
      <c r="AZ18" s="23"/>
      <c r="BA18" s="11">
        <f t="shared" si="0"/>
        <v>296</v>
      </c>
      <c r="BC18" s="55">
        <v>391</v>
      </c>
      <c r="BD18" s="14" t="s">
        <v>41</v>
      </c>
      <c r="BE18" s="14" t="s">
        <v>27</v>
      </c>
      <c r="BF18" s="14" t="s">
        <v>46</v>
      </c>
      <c r="BG18" s="15" t="s">
        <v>42</v>
      </c>
      <c r="BH18" s="1">
        <v>7.55</v>
      </c>
      <c r="BI18" s="8">
        <f t="shared" si="1"/>
        <v>0</v>
      </c>
      <c r="BJ18" s="8">
        <f t="shared" si="2"/>
        <v>0</v>
      </c>
      <c r="BK18" s="8">
        <f t="shared" si="3"/>
        <v>3.3783783783783786E-2</v>
      </c>
      <c r="BL18" s="8">
        <f t="shared" si="4"/>
        <v>6.7567567567567571E-3</v>
      </c>
      <c r="BM18" s="8">
        <f t="shared" si="5"/>
        <v>0</v>
      </c>
      <c r="BN18" s="8">
        <f t="shared" si="6"/>
        <v>0</v>
      </c>
      <c r="BO18" s="8">
        <f t="shared" si="7"/>
        <v>6.7567567567567571E-3</v>
      </c>
      <c r="BP18" s="8">
        <f t="shared" si="8"/>
        <v>5.0675675675675678E-2</v>
      </c>
      <c r="BQ18" s="8">
        <f t="shared" si="9"/>
        <v>6.7567567567567571E-3</v>
      </c>
      <c r="BR18" s="8">
        <f t="shared" si="10"/>
        <v>3.3783783783783786E-3</v>
      </c>
      <c r="BS18" s="8">
        <f t="shared" si="11"/>
        <v>0</v>
      </c>
      <c r="BT18" s="8">
        <f t="shared" si="12"/>
        <v>3.3783783783783786E-2</v>
      </c>
      <c r="BU18" s="8">
        <f t="shared" si="13"/>
        <v>0</v>
      </c>
      <c r="BV18" s="8">
        <f t="shared" si="14"/>
        <v>0</v>
      </c>
      <c r="BW18" s="8">
        <f t="shared" si="15"/>
        <v>0.44594594594594594</v>
      </c>
      <c r="BX18" s="8">
        <f t="shared" si="16"/>
        <v>9.45945945945946E-2</v>
      </c>
      <c r="BY18" s="8">
        <f t="shared" si="17"/>
        <v>0</v>
      </c>
      <c r="BZ18" s="8">
        <f t="shared" si="18"/>
        <v>0</v>
      </c>
      <c r="CA18" s="8">
        <f t="shared" si="19"/>
        <v>0</v>
      </c>
      <c r="CB18" s="8">
        <f t="shared" si="20"/>
        <v>1.0135135135135136E-2</v>
      </c>
      <c r="CC18" s="8">
        <f t="shared" si="21"/>
        <v>0</v>
      </c>
      <c r="CD18" s="8">
        <f t="shared" si="22"/>
        <v>1.0135135135135136E-2</v>
      </c>
      <c r="CE18" s="8">
        <f t="shared" si="23"/>
        <v>0</v>
      </c>
      <c r="CF18" s="8">
        <f t="shared" si="24"/>
        <v>1.0135135135135136E-2</v>
      </c>
      <c r="CG18" s="8">
        <f t="shared" si="25"/>
        <v>0</v>
      </c>
      <c r="CH18" s="8">
        <f t="shared" si="26"/>
        <v>0</v>
      </c>
      <c r="CI18" s="8">
        <f t="shared" si="27"/>
        <v>4.0540540540540543E-2</v>
      </c>
      <c r="CJ18" s="8">
        <f t="shared" si="28"/>
        <v>1.6891891891891893E-2</v>
      </c>
      <c r="CK18" s="8">
        <f t="shared" si="29"/>
        <v>0</v>
      </c>
      <c r="CL18" s="8">
        <f t="shared" si="30"/>
        <v>0</v>
      </c>
      <c r="CM18" s="8">
        <f t="shared" si="31"/>
        <v>1.6891891891891893E-2</v>
      </c>
      <c r="CN18" s="8">
        <f t="shared" si="32"/>
        <v>0</v>
      </c>
      <c r="CO18" s="8">
        <f t="shared" si="33"/>
        <v>0</v>
      </c>
      <c r="CP18" s="8">
        <f t="shared" si="34"/>
        <v>1.0135135135135136E-2</v>
      </c>
      <c r="CQ18" s="8">
        <f t="shared" si="35"/>
        <v>0.12162162162162163</v>
      </c>
      <c r="CR18" s="8">
        <f t="shared" si="36"/>
        <v>4.0540540540540543E-2</v>
      </c>
      <c r="CS18" s="8">
        <f t="shared" si="37"/>
        <v>0</v>
      </c>
      <c r="CT18" s="8">
        <f t="shared" si="38"/>
        <v>1.6891891891891893E-2</v>
      </c>
      <c r="CU18" s="8">
        <f t="shared" si="39"/>
        <v>0</v>
      </c>
      <c r="CV18" s="8">
        <f t="shared" si="40"/>
        <v>0</v>
      </c>
      <c r="CW18" s="8">
        <f t="shared" si="41"/>
        <v>1.3513513513513514E-2</v>
      </c>
      <c r="CX18" s="8">
        <f t="shared" si="42"/>
        <v>0</v>
      </c>
      <c r="CY18" s="8">
        <f t="shared" si="43"/>
        <v>0</v>
      </c>
      <c r="CZ18" s="8">
        <f t="shared" si="44"/>
        <v>1.0135135135135136E-2</v>
      </c>
      <c r="DA18" s="8">
        <f t="shared" si="45"/>
        <v>0</v>
      </c>
      <c r="DB18" s="13">
        <f t="shared" si="46"/>
        <v>0</v>
      </c>
      <c r="DD18" s="55">
        <v>391</v>
      </c>
      <c r="DE18" s="14" t="s">
        <v>41</v>
      </c>
      <c r="DF18" s="14" t="s">
        <v>27</v>
      </c>
      <c r="DG18" s="14" t="s">
        <v>46</v>
      </c>
      <c r="DH18" s="15" t="s">
        <v>42</v>
      </c>
      <c r="DI18" s="35">
        <v>7.55</v>
      </c>
      <c r="DJ18" s="31">
        <f t="shared" si="47"/>
        <v>0</v>
      </c>
      <c r="DK18" s="31">
        <f t="shared" si="48"/>
        <v>0</v>
      </c>
      <c r="DL18" s="31">
        <f t="shared" si="49"/>
        <v>3.3783783783783785</v>
      </c>
      <c r="DM18" s="31">
        <f t="shared" si="50"/>
        <v>0.67567567567567566</v>
      </c>
      <c r="DN18" s="31">
        <f t="shared" si="51"/>
        <v>0</v>
      </c>
      <c r="DO18" s="31">
        <f t="shared" si="52"/>
        <v>0</v>
      </c>
      <c r="DP18" s="31">
        <f t="shared" si="53"/>
        <v>0.67567567567567566</v>
      </c>
      <c r="DQ18" s="31">
        <f t="shared" si="54"/>
        <v>5.0675675675675675</v>
      </c>
      <c r="DR18" s="31">
        <f t="shared" si="55"/>
        <v>0.67567567567567566</v>
      </c>
      <c r="DS18" s="31">
        <f t="shared" si="56"/>
        <v>0.33783783783783783</v>
      </c>
      <c r="DT18" s="31">
        <f t="shared" si="57"/>
        <v>0</v>
      </c>
      <c r="DU18" s="31">
        <f t="shared" si="58"/>
        <v>3.3783783783783785</v>
      </c>
      <c r="DV18" s="31">
        <f t="shared" si="59"/>
        <v>0</v>
      </c>
      <c r="DW18" s="31">
        <f t="shared" si="60"/>
        <v>0</v>
      </c>
      <c r="DX18" s="31">
        <f t="shared" si="61"/>
        <v>44.594594594594597</v>
      </c>
      <c r="DY18" s="31">
        <f t="shared" si="62"/>
        <v>9.4594594594594597</v>
      </c>
      <c r="DZ18" s="31">
        <f t="shared" si="63"/>
        <v>0</v>
      </c>
      <c r="EA18" s="31">
        <f t="shared" si="64"/>
        <v>0</v>
      </c>
      <c r="EB18" s="31">
        <f t="shared" si="65"/>
        <v>0</v>
      </c>
      <c r="EC18" s="31">
        <f t="shared" si="66"/>
        <v>1.0135135135135136</v>
      </c>
      <c r="ED18" s="31">
        <f t="shared" si="67"/>
        <v>0</v>
      </c>
      <c r="EE18" s="31">
        <f t="shared" si="68"/>
        <v>1.0135135135135136</v>
      </c>
      <c r="EF18" s="31">
        <f t="shared" si="69"/>
        <v>0</v>
      </c>
      <c r="EG18" s="31">
        <f t="shared" si="70"/>
        <v>1.0135135135135136</v>
      </c>
      <c r="EH18" s="31">
        <f t="shared" si="71"/>
        <v>0</v>
      </c>
      <c r="EI18" s="31">
        <f t="shared" si="72"/>
        <v>0</v>
      </c>
      <c r="EJ18" s="31">
        <f t="shared" si="73"/>
        <v>4.0540540540540544</v>
      </c>
      <c r="EK18" s="31">
        <f t="shared" si="103"/>
        <v>1.6891891891891893</v>
      </c>
      <c r="EL18" s="31">
        <f t="shared" si="74"/>
        <v>0</v>
      </c>
      <c r="EM18" s="31">
        <f t="shared" si="75"/>
        <v>0</v>
      </c>
      <c r="EN18" s="31">
        <f t="shared" si="76"/>
        <v>1.6891891891891893</v>
      </c>
      <c r="EO18" s="31">
        <f t="shared" si="77"/>
        <v>0</v>
      </c>
      <c r="EP18" s="31">
        <f t="shared" si="78"/>
        <v>0</v>
      </c>
      <c r="EQ18" s="31">
        <f t="shared" si="79"/>
        <v>1.0135135135135136</v>
      </c>
      <c r="ER18" s="31">
        <f t="shared" si="80"/>
        <v>12.162162162162163</v>
      </c>
      <c r="ES18" s="31">
        <f t="shared" si="81"/>
        <v>4.0540540540540544</v>
      </c>
      <c r="ET18" s="31">
        <f t="shared" si="82"/>
        <v>0</v>
      </c>
      <c r="EU18" s="31">
        <f t="shared" si="83"/>
        <v>1.6891891891891893</v>
      </c>
      <c r="EV18" s="31">
        <f t="shared" si="84"/>
        <v>0</v>
      </c>
      <c r="EW18" s="31">
        <f t="shared" si="85"/>
        <v>0</v>
      </c>
      <c r="EX18" s="31">
        <f t="shared" si="86"/>
        <v>1.3513513513513513</v>
      </c>
      <c r="EY18" s="31">
        <f t="shared" si="87"/>
        <v>0</v>
      </c>
      <c r="EZ18" s="31">
        <f t="shared" si="88"/>
        <v>0</v>
      </c>
      <c r="FA18" s="31">
        <f t="shared" si="89"/>
        <v>1.0135135135135136</v>
      </c>
      <c r="FB18" s="31">
        <f t="shared" si="90"/>
        <v>0</v>
      </c>
      <c r="FC18" s="34">
        <f t="shared" si="104"/>
        <v>0</v>
      </c>
      <c r="FE18" s="55">
        <v>391</v>
      </c>
      <c r="FF18" s="14" t="s">
        <v>41</v>
      </c>
      <c r="FG18" s="14" t="s">
        <v>27</v>
      </c>
      <c r="FH18" s="14" t="s">
        <v>46</v>
      </c>
      <c r="FI18" s="15" t="s">
        <v>42</v>
      </c>
      <c r="FJ18" s="1">
        <v>7.55</v>
      </c>
      <c r="FK18" s="8">
        <f t="shared" si="92"/>
        <v>0.18485464361320936</v>
      </c>
      <c r="FL18" s="8">
        <f t="shared" si="93"/>
        <v>0.22705858493929293</v>
      </c>
      <c r="FM18" s="8">
        <f t="shared" si="94"/>
        <v>0.18485464361320936</v>
      </c>
      <c r="FN18" s="8">
        <f t="shared" si="95"/>
        <v>0.73123826013988946</v>
      </c>
      <c r="FO18" s="8">
        <f t="shared" si="96"/>
        <v>0.31263013325851247</v>
      </c>
      <c r="FP18" s="8">
        <f t="shared" si="97"/>
        <v>0.10084424502177192</v>
      </c>
      <c r="FQ18" s="8">
        <f t="shared" si="98"/>
        <v>0.20273270302311788</v>
      </c>
      <c r="FR18" s="8">
        <f t="shared" si="99"/>
        <v>0.13033752406220167</v>
      </c>
      <c r="FS18" s="8">
        <f t="shared" si="100"/>
        <v>0.35622947615187261</v>
      </c>
      <c r="FT18" s="8">
        <f t="shared" si="101"/>
        <v>0.20273270302311788</v>
      </c>
      <c r="FU18" s="8">
        <f t="shared" si="102"/>
        <v>0.13033752406220167</v>
      </c>
      <c r="FV18" s="144">
        <v>2</v>
      </c>
    </row>
    <row r="19" spans="1:178" x14ac:dyDescent="0.25">
      <c r="A19" s="55">
        <v>391</v>
      </c>
      <c r="B19" s="14" t="s">
        <v>41</v>
      </c>
      <c r="C19" s="14" t="s">
        <v>27</v>
      </c>
      <c r="D19" s="14" t="s">
        <v>47</v>
      </c>
      <c r="E19" s="15" t="s">
        <v>48</v>
      </c>
      <c r="F19" s="1">
        <v>9.24</v>
      </c>
      <c r="G19" s="23"/>
      <c r="H19" s="23"/>
      <c r="I19" s="23">
        <v>21</v>
      </c>
      <c r="J19" s="23"/>
      <c r="K19" s="23"/>
      <c r="L19" s="23"/>
      <c r="M19" s="23">
        <v>6</v>
      </c>
      <c r="N19" s="23">
        <v>8</v>
      </c>
      <c r="O19" s="23"/>
      <c r="P19" s="23"/>
      <c r="Q19" s="23"/>
      <c r="R19" s="7">
        <v>16</v>
      </c>
      <c r="S19" s="23"/>
      <c r="T19" s="23"/>
      <c r="U19" s="23">
        <v>55</v>
      </c>
      <c r="V19" s="23">
        <v>48</v>
      </c>
      <c r="W19" s="23"/>
      <c r="X19" s="23"/>
      <c r="Y19" s="23"/>
      <c r="Z19" s="23">
        <v>1</v>
      </c>
      <c r="AA19" s="23"/>
      <c r="AB19" s="23">
        <v>13</v>
      </c>
      <c r="AC19" s="23"/>
      <c r="AD19" s="23"/>
      <c r="AE19" s="23"/>
      <c r="AF19" s="23"/>
      <c r="AG19" s="23">
        <v>29</v>
      </c>
      <c r="AH19" s="23">
        <v>4</v>
      </c>
      <c r="AI19" s="23"/>
      <c r="AJ19" s="23"/>
      <c r="AK19" s="23">
        <v>4</v>
      </c>
      <c r="AL19" s="23"/>
      <c r="AM19" s="23"/>
      <c r="AN19" s="23">
        <v>3</v>
      </c>
      <c r="AO19" s="23">
        <v>47</v>
      </c>
      <c r="AP19" s="23">
        <v>12</v>
      </c>
      <c r="AQ19" s="23"/>
      <c r="AR19" s="23">
        <v>8</v>
      </c>
      <c r="AS19" s="23"/>
      <c r="AT19" s="23"/>
      <c r="AU19" s="23">
        <v>21</v>
      </c>
      <c r="AV19" s="23"/>
      <c r="AW19" s="23"/>
      <c r="AX19" s="7">
        <v>5</v>
      </c>
      <c r="AY19" s="23"/>
      <c r="AZ19" s="23">
        <v>2</v>
      </c>
      <c r="BA19" s="11">
        <f t="shared" si="0"/>
        <v>303</v>
      </c>
      <c r="BC19" s="55">
        <v>391</v>
      </c>
      <c r="BD19" s="14" t="s">
        <v>41</v>
      </c>
      <c r="BE19" s="14" t="s">
        <v>27</v>
      </c>
      <c r="BF19" s="14" t="s">
        <v>47</v>
      </c>
      <c r="BG19" s="15" t="s">
        <v>48</v>
      </c>
      <c r="BH19" s="1">
        <v>9.24</v>
      </c>
      <c r="BI19" s="8">
        <f t="shared" si="1"/>
        <v>0</v>
      </c>
      <c r="BJ19" s="8">
        <f t="shared" si="2"/>
        <v>0</v>
      </c>
      <c r="BK19" s="8">
        <f t="shared" si="3"/>
        <v>6.9306930693069313E-2</v>
      </c>
      <c r="BL19" s="8">
        <f t="shared" si="4"/>
        <v>0</v>
      </c>
      <c r="BM19" s="8">
        <f t="shared" si="5"/>
        <v>0</v>
      </c>
      <c r="BN19" s="8">
        <f t="shared" si="6"/>
        <v>0</v>
      </c>
      <c r="BO19" s="8">
        <f t="shared" si="7"/>
        <v>1.9801980198019802E-2</v>
      </c>
      <c r="BP19" s="8">
        <f t="shared" si="8"/>
        <v>2.6402640264026403E-2</v>
      </c>
      <c r="BQ19" s="8">
        <f t="shared" si="9"/>
        <v>0</v>
      </c>
      <c r="BR19" s="8">
        <f t="shared" si="10"/>
        <v>0</v>
      </c>
      <c r="BS19" s="8">
        <f t="shared" si="11"/>
        <v>0</v>
      </c>
      <c r="BT19" s="8">
        <f t="shared" si="12"/>
        <v>5.2805280528052806E-2</v>
      </c>
      <c r="BU19" s="8">
        <f t="shared" si="13"/>
        <v>0</v>
      </c>
      <c r="BV19" s="8">
        <f t="shared" si="14"/>
        <v>0</v>
      </c>
      <c r="BW19" s="8">
        <f t="shared" si="15"/>
        <v>0.18151815181518152</v>
      </c>
      <c r="BX19" s="8">
        <f t="shared" si="16"/>
        <v>0.15841584158415842</v>
      </c>
      <c r="BY19" s="8">
        <f t="shared" si="17"/>
        <v>0</v>
      </c>
      <c r="BZ19" s="8">
        <f t="shared" si="18"/>
        <v>0</v>
      </c>
      <c r="CA19" s="8">
        <f t="shared" si="19"/>
        <v>0</v>
      </c>
      <c r="CB19" s="8">
        <f t="shared" si="20"/>
        <v>3.3003300330033004E-3</v>
      </c>
      <c r="CC19" s="8">
        <f t="shared" si="21"/>
        <v>0</v>
      </c>
      <c r="CD19" s="8">
        <f t="shared" si="22"/>
        <v>4.2904290429042903E-2</v>
      </c>
      <c r="CE19" s="8">
        <f t="shared" si="23"/>
        <v>0</v>
      </c>
      <c r="CF19" s="8">
        <f t="shared" si="24"/>
        <v>0</v>
      </c>
      <c r="CG19" s="8">
        <f t="shared" si="25"/>
        <v>0</v>
      </c>
      <c r="CH19" s="8">
        <f t="shared" si="26"/>
        <v>0</v>
      </c>
      <c r="CI19" s="8">
        <f t="shared" si="27"/>
        <v>9.5709570957095716E-2</v>
      </c>
      <c r="CJ19" s="8">
        <f t="shared" si="28"/>
        <v>1.3201320132013201E-2</v>
      </c>
      <c r="CK19" s="8">
        <f t="shared" si="29"/>
        <v>0</v>
      </c>
      <c r="CL19" s="8">
        <f t="shared" si="30"/>
        <v>0</v>
      </c>
      <c r="CM19" s="8">
        <f t="shared" si="31"/>
        <v>1.3201320132013201E-2</v>
      </c>
      <c r="CN19" s="8">
        <f t="shared" si="32"/>
        <v>0</v>
      </c>
      <c r="CO19" s="8">
        <f t="shared" si="33"/>
        <v>0</v>
      </c>
      <c r="CP19" s="8">
        <f t="shared" si="34"/>
        <v>9.9009900990099011E-3</v>
      </c>
      <c r="CQ19" s="8">
        <f t="shared" si="35"/>
        <v>0.15511551155115511</v>
      </c>
      <c r="CR19" s="8">
        <f t="shared" si="36"/>
        <v>3.9603960396039604E-2</v>
      </c>
      <c r="CS19" s="8">
        <f t="shared" si="37"/>
        <v>0</v>
      </c>
      <c r="CT19" s="8">
        <f t="shared" si="38"/>
        <v>2.6402640264026403E-2</v>
      </c>
      <c r="CU19" s="8">
        <f t="shared" si="39"/>
        <v>0</v>
      </c>
      <c r="CV19" s="8">
        <f t="shared" si="40"/>
        <v>0</v>
      </c>
      <c r="CW19" s="8">
        <f t="shared" si="41"/>
        <v>6.9306930693069313E-2</v>
      </c>
      <c r="CX19" s="8">
        <f t="shared" si="42"/>
        <v>0</v>
      </c>
      <c r="CY19" s="8">
        <f t="shared" si="43"/>
        <v>0</v>
      </c>
      <c r="CZ19" s="8">
        <f t="shared" si="44"/>
        <v>1.65016501650165E-2</v>
      </c>
      <c r="DA19" s="8">
        <f t="shared" si="45"/>
        <v>0</v>
      </c>
      <c r="DB19" s="13">
        <f t="shared" si="46"/>
        <v>6.6006600660066007E-3</v>
      </c>
      <c r="DD19" s="55">
        <v>391</v>
      </c>
      <c r="DE19" s="14" t="s">
        <v>41</v>
      </c>
      <c r="DF19" s="14" t="s">
        <v>27</v>
      </c>
      <c r="DG19" s="14" t="s">
        <v>47</v>
      </c>
      <c r="DH19" s="15" t="s">
        <v>48</v>
      </c>
      <c r="DI19" s="35">
        <v>9.24</v>
      </c>
      <c r="DJ19" s="31">
        <f t="shared" si="47"/>
        <v>0</v>
      </c>
      <c r="DK19" s="31">
        <f t="shared" si="48"/>
        <v>0</v>
      </c>
      <c r="DL19" s="31">
        <f t="shared" si="49"/>
        <v>6.9306930693069315</v>
      </c>
      <c r="DM19" s="31">
        <f t="shared" si="50"/>
        <v>0</v>
      </c>
      <c r="DN19" s="31">
        <f t="shared" si="51"/>
        <v>0</v>
      </c>
      <c r="DO19" s="31">
        <f t="shared" si="52"/>
        <v>0</v>
      </c>
      <c r="DP19" s="31">
        <f t="shared" si="53"/>
        <v>1.9801980198019802</v>
      </c>
      <c r="DQ19" s="31">
        <f t="shared" si="54"/>
        <v>2.6402640264026402</v>
      </c>
      <c r="DR19" s="31">
        <f t="shared" si="55"/>
        <v>0</v>
      </c>
      <c r="DS19" s="31">
        <f t="shared" si="56"/>
        <v>0</v>
      </c>
      <c r="DT19" s="31">
        <f t="shared" si="57"/>
        <v>0</v>
      </c>
      <c r="DU19" s="31">
        <f t="shared" si="58"/>
        <v>5.2805280528052805</v>
      </c>
      <c r="DV19" s="31">
        <f t="shared" si="59"/>
        <v>0</v>
      </c>
      <c r="DW19" s="31">
        <f t="shared" si="60"/>
        <v>0</v>
      </c>
      <c r="DX19" s="31">
        <f t="shared" si="61"/>
        <v>18.151815181518153</v>
      </c>
      <c r="DY19" s="31">
        <f t="shared" si="62"/>
        <v>15.841584158415841</v>
      </c>
      <c r="DZ19" s="31">
        <f t="shared" si="63"/>
        <v>0</v>
      </c>
      <c r="EA19" s="31">
        <f t="shared" si="64"/>
        <v>0</v>
      </c>
      <c r="EB19" s="31">
        <f t="shared" si="65"/>
        <v>0</v>
      </c>
      <c r="EC19" s="31">
        <f t="shared" si="66"/>
        <v>0.33003300330033003</v>
      </c>
      <c r="ED19" s="31">
        <f t="shared" si="67"/>
        <v>0</v>
      </c>
      <c r="EE19" s="31">
        <f t="shared" si="68"/>
        <v>4.2904290429042904</v>
      </c>
      <c r="EF19" s="31">
        <f t="shared" si="69"/>
        <v>0</v>
      </c>
      <c r="EG19" s="31">
        <f t="shared" si="70"/>
        <v>0</v>
      </c>
      <c r="EH19" s="31">
        <f t="shared" si="71"/>
        <v>0</v>
      </c>
      <c r="EI19" s="31">
        <f t="shared" si="72"/>
        <v>0</v>
      </c>
      <c r="EJ19" s="31">
        <f t="shared" si="73"/>
        <v>9.5709570957095718</v>
      </c>
      <c r="EK19" s="31">
        <f t="shared" si="103"/>
        <v>1.3201320132013201</v>
      </c>
      <c r="EL19" s="31">
        <f t="shared" si="74"/>
        <v>0</v>
      </c>
      <c r="EM19" s="31">
        <f t="shared" si="75"/>
        <v>0</v>
      </c>
      <c r="EN19" s="31">
        <f t="shared" si="76"/>
        <v>1.3201320132013201</v>
      </c>
      <c r="EO19" s="31">
        <f t="shared" si="77"/>
        <v>0</v>
      </c>
      <c r="EP19" s="31">
        <f t="shared" si="78"/>
        <v>0</v>
      </c>
      <c r="EQ19" s="31">
        <f t="shared" si="79"/>
        <v>0.99009900990099009</v>
      </c>
      <c r="ER19" s="31">
        <f t="shared" si="80"/>
        <v>15.511551155115511</v>
      </c>
      <c r="ES19" s="31">
        <f t="shared" si="81"/>
        <v>3.9603960396039604</v>
      </c>
      <c r="ET19" s="31">
        <f t="shared" si="82"/>
        <v>0</v>
      </c>
      <c r="EU19" s="31">
        <f t="shared" si="83"/>
        <v>2.6402640264026402</v>
      </c>
      <c r="EV19" s="31">
        <f t="shared" si="84"/>
        <v>0</v>
      </c>
      <c r="EW19" s="31">
        <f t="shared" si="85"/>
        <v>0</v>
      </c>
      <c r="EX19" s="31">
        <f t="shared" si="86"/>
        <v>6.9306930693069315</v>
      </c>
      <c r="EY19" s="31">
        <f t="shared" si="87"/>
        <v>0</v>
      </c>
      <c r="EZ19" s="31">
        <f t="shared" si="88"/>
        <v>0</v>
      </c>
      <c r="FA19" s="31">
        <f t="shared" si="89"/>
        <v>1.6501650165016499</v>
      </c>
      <c r="FB19" s="31">
        <f t="shared" si="90"/>
        <v>0</v>
      </c>
      <c r="FC19" s="34">
        <f t="shared" si="104"/>
        <v>0.66006600660066006</v>
      </c>
      <c r="FE19" s="55">
        <v>391</v>
      </c>
      <c r="FF19" s="14" t="s">
        <v>41</v>
      </c>
      <c r="FG19" s="14" t="s">
        <v>27</v>
      </c>
      <c r="FH19" s="14" t="s">
        <v>47</v>
      </c>
      <c r="FI19" s="15" t="s">
        <v>48</v>
      </c>
      <c r="FJ19" s="1">
        <v>9.24</v>
      </c>
      <c r="FK19" s="8">
        <f t="shared" si="92"/>
        <v>0.26640202598464946</v>
      </c>
      <c r="FL19" s="8">
        <f t="shared" si="93"/>
        <v>0.16321254664699836</v>
      </c>
      <c r="FM19" s="8">
        <f t="shared" si="94"/>
        <v>0.23186600901978749</v>
      </c>
      <c r="FN19" s="8">
        <f t="shared" si="95"/>
        <v>0.44012159046100502</v>
      </c>
      <c r="FO19" s="8">
        <f t="shared" si="96"/>
        <v>0.40935191937899729</v>
      </c>
      <c r="FP19" s="8">
        <f t="shared" si="97"/>
        <v>0.20864401024786691</v>
      </c>
      <c r="FQ19" s="8">
        <f t="shared" si="98"/>
        <v>0.3145300758268178</v>
      </c>
      <c r="FR19" s="8">
        <f t="shared" si="99"/>
        <v>0.115151310281793</v>
      </c>
      <c r="FS19" s="8">
        <f t="shared" si="100"/>
        <v>0.40481320111670871</v>
      </c>
      <c r="FT19" s="8">
        <f t="shared" si="101"/>
        <v>0.20034499602815234</v>
      </c>
      <c r="FU19" s="8">
        <f t="shared" si="102"/>
        <v>0.16321254664699836</v>
      </c>
      <c r="FV19" s="25" t="s">
        <v>106</v>
      </c>
    </row>
    <row r="20" spans="1:178" x14ac:dyDescent="0.25">
      <c r="A20" s="55">
        <v>391</v>
      </c>
      <c r="B20" s="14" t="s">
        <v>41</v>
      </c>
      <c r="C20" s="14" t="s">
        <v>49</v>
      </c>
      <c r="D20" s="14" t="s">
        <v>28</v>
      </c>
      <c r="E20" s="15" t="s">
        <v>42</v>
      </c>
      <c r="F20" s="1">
        <v>9.51</v>
      </c>
      <c r="G20" s="23"/>
      <c r="H20" s="23"/>
      <c r="I20" s="23">
        <v>19</v>
      </c>
      <c r="J20" s="23"/>
      <c r="K20" s="23"/>
      <c r="L20" s="23"/>
      <c r="M20" s="23"/>
      <c r="N20" s="23">
        <v>8</v>
      </c>
      <c r="O20" s="23"/>
      <c r="P20" s="23"/>
      <c r="Q20" s="23"/>
      <c r="R20" s="7">
        <v>21</v>
      </c>
      <c r="S20" s="23"/>
      <c r="T20" s="23"/>
      <c r="U20" s="23">
        <v>60</v>
      </c>
      <c r="V20" s="23">
        <v>84</v>
      </c>
      <c r="W20" s="23"/>
      <c r="X20" s="23"/>
      <c r="Y20" s="23"/>
      <c r="Z20" s="23"/>
      <c r="AA20" s="23"/>
      <c r="AB20" s="23">
        <v>18</v>
      </c>
      <c r="AC20" s="23"/>
      <c r="AD20" s="23">
        <v>2</v>
      </c>
      <c r="AE20" s="23"/>
      <c r="AF20" s="23"/>
      <c r="AG20" s="23">
        <v>23</v>
      </c>
      <c r="AH20" s="23">
        <v>6</v>
      </c>
      <c r="AI20" s="23"/>
      <c r="AJ20" s="23"/>
      <c r="AK20" s="23">
        <v>3</v>
      </c>
      <c r="AL20" s="23"/>
      <c r="AM20" s="23"/>
      <c r="AN20" s="23"/>
      <c r="AO20" s="23">
        <v>41</v>
      </c>
      <c r="AP20" s="23">
        <v>8</v>
      </c>
      <c r="AQ20" s="23">
        <v>1</v>
      </c>
      <c r="AR20" s="23">
        <v>7</v>
      </c>
      <c r="AS20" s="23"/>
      <c r="AT20" s="23">
        <v>4</v>
      </c>
      <c r="AU20" s="23">
        <v>3</v>
      </c>
      <c r="AV20" s="23"/>
      <c r="AW20" s="23"/>
      <c r="AX20" s="7">
        <v>0</v>
      </c>
      <c r="AY20" s="23"/>
      <c r="AZ20" s="23"/>
      <c r="BA20" s="11">
        <f t="shared" si="0"/>
        <v>308</v>
      </c>
      <c r="BC20" s="55">
        <v>391</v>
      </c>
      <c r="BD20" s="14" t="s">
        <v>41</v>
      </c>
      <c r="BE20" s="14" t="s">
        <v>49</v>
      </c>
      <c r="BF20" s="14" t="s">
        <v>28</v>
      </c>
      <c r="BG20" s="15" t="s">
        <v>42</v>
      </c>
      <c r="BH20" s="1">
        <v>9.51</v>
      </c>
      <c r="BI20" s="8">
        <f t="shared" si="1"/>
        <v>0</v>
      </c>
      <c r="BJ20" s="8">
        <f t="shared" si="2"/>
        <v>0</v>
      </c>
      <c r="BK20" s="8">
        <f t="shared" si="3"/>
        <v>6.1688311688311688E-2</v>
      </c>
      <c r="BL20" s="8">
        <f t="shared" si="4"/>
        <v>0</v>
      </c>
      <c r="BM20" s="8">
        <f t="shared" si="5"/>
        <v>0</v>
      </c>
      <c r="BN20" s="8">
        <f t="shared" si="6"/>
        <v>0</v>
      </c>
      <c r="BO20" s="8">
        <f t="shared" si="7"/>
        <v>0</v>
      </c>
      <c r="BP20" s="8">
        <f t="shared" si="8"/>
        <v>2.5974025974025976E-2</v>
      </c>
      <c r="BQ20" s="8">
        <f t="shared" si="9"/>
        <v>0</v>
      </c>
      <c r="BR20" s="8">
        <f t="shared" si="10"/>
        <v>0</v>
      </c>
      <c r="BS20" s="8">
        <f t="shared" si="11"/>
        <v>0</v>
      </c>
      <c r="BT20" s="8">
        <f t="shared" si="12"/>
        <v>6.8181818181818177E-2</v>
      </c>
      <c r="BU20" s="8">
        <f t="shared" si="13"/>
        <v>0</v>
      </c>
      <c r="BV20" s="8">
        <f t="shared" si="14"/>
        <v>0</v>
      </c>
      <c r="BW20" s="8">
        <f t="shared" si="15"/>
        <v>0.19480519480519481</v>
      </c>
      <c r="BX20" s="8">
        <f t="shared" si="16"/>
        <v>0.27272727272727271</v>
      </c>
      <c r="BY20" s="8">
        <f t="shared" si="17"/>
        <v>0</v>
      </c>
      <c r="BZ20" s="8">
        <f t="shared" si="18"/>
        <v>0</v>
      </c>
      <c r="CA20" s="8">
        <f t="shared" si="19"/>
        <v>0</v>
      </c>
      <c r="CB20" s="8">
        <f t="shared" si="20"/>
        <v>0</v>
      </c>
      <c r="CC20" s="8">
        <f t="shared" si="21"/>
        <v>0</v>
      </c>
      <c r="CD20" s="8">
        <f t="shared" si="22"/>
        <v>5.844155844155844E-2</v>
      </c>
      <c r="CE20" s="8">
        <f t="shared" si="23"/>
        <v>0</v>
      </c>
      <c r="CF20" s="8">
        <f t="shared" si="24"/>
        <v>6.4935064935064939E-3</v>
      </c>
      <c r="CG20" s="8">
        <f t="shared" si="25"/>
        <v>0</v>
      </c>
      <c r="CH20" s="8">
        <f t="shared" si="26"/>
        <v>0</v>
      </c>
      <c r="CI20" s="8">
        <f t="shared" si="27"/>
        <v>7.4675324675324672E-2</v>
      </c>
      <c r="CJ20" s="8">
        <f t="shared" si="28"/>
        <v>1.948051948051948E-2</v>
      </c>
      <c r="CK20" s="8">
        <f t="shared" si="29"/>
        <v>0</v>
      </c>
      <c r="CL20" s="8">
        <f t="shared" si="30"/>
        <v>0</v>
      </c>
      <c r="CM20" s="8">
        <f t="shared" si="31"/>
        <v>9.74025974025974E-3</v>
      </c>
      <c r="CN20" s="8">
        <f t="shared" si="32"/>
        <v>0</v>
      </c>
      <c r="CO20" s="8">
        <f t="shared" si="33"/>
        <v>0</v>
      </c>
      <c r="CP20" s="8">
        <f t="shared" si="34"/>
        <v>0</v>
      </c>
      <c r="CQ20" s="8">
        <f t="shared" si="35"/>
        <v>0.13311688311688311</v>
      </c>
      <c r="CR20" s="8">
        <f t="shared" si="36"/>
        <v>2.5974025974025976E-2</v>
      </c>
      <c r="CS20" s="8">
        <f t="shared" si="37"/>
        <v>3.246753246753247E-3</v>
      </c>
      <c r="CT20" s="8">
        <f t="shared" si="38"/>
        <v>2.2727272727272728E-2</v>
      </c>
      <c r="CU20" s="8">
        <f t="shared" si="39"/>
        <v>0</v>
      </c>
      <c r="CV20" s="8">
        <f t="shared" si="40"/>
        <v>1.2987012987012988E-2</v>
      </c>
      <c r="CW20" s="8">
        <f t="shared" si="41"/>
        <v>9.74025974025974E-3</v>
      </c>
      <c r="CX20" s="8">
        <f t="shared" si="42"/>
        <v>0</v>
      </c>
      <c r="CY20" s="8">
        <f t="shared" si="43"/>
        <v>0</v>
      </c>
      <c r="CZ20" s="8">
        <f t="shared" si="44"/>
        <v>0</v>
      </c>
      <c r="DA20" s="8">
        <f t="shared" si="45"/>
        <v>0</v>
      </c>
      <c r="DB20" s="13">
        <f t="shared" si="46"/>
        <v>0</v>
      </c>
      <c r="DD20" s="55">
        <v>391</v>
      </c>
      <c r="DE20" s="14" t="s">
        <v>41</v>
      </c>
      <c r="DF20" s="14" t="s">
        <v>49</v>
      </c>
      <c r="DG20" s="14" t="s">
        <v>28</v>
      </c>
      <c r="DH20" s="15" t="s">
        <v>42</v>
      </c>
      <c r="DI20" s="35">
        <v>9.51</v>
      </c>
      <c r="DJ20" s="31">
        <f t="shared" si="47"/>
        <v>0</v>
      </c>
      <c r="DK20" s="31">
        <f t="shared" si="48"/>
        <v>0</v>
      </c>
      <c r="DL20" s="31">
        <f t="shared" si="49"/>
        <v>6.1688311688311686</v>
      </c>
      <c r="DM20" s="31">
        <f t="shared" si="50"/>
        <v>0</v>
      </c>
      <c r="DN20" s="31">
        <f t="shared" si="51"/>
        <v>0</v>
      </c>
      <c r="DO20" s="31">
        <f t="shared" si="52"/>
        <v>0</v>
      </c>
      <c r="DP20" s="31">
        <f t="shared" si="53"/>
        <v>0</v>
      </c>
      <c r="DQ20" s="31">
        <f t="shared" si="54"/>
        <v>2.5974025974025974</v>
      </c>
      <c r="DR20" s="31">
        <f t="shared" si="55"/>
        <v>0</v>
      </c>
      <c r="DS20" s="31">
        <f t="shared" si="56"/>
        <v>0</v>
      </c>
      <c r="DT20" s="31">
        <f t="shared" si="57"/>
        <v>0</v>
      </c>
      <c r="DU20" s="31">
        <f t="shared" si="58"/>
        <v>6.8181818181818175</v>
      </c>
      <c r="DV20" s="31">
        <f t="shared" si="59"/>
        <v>0</v>
      </c>
      <c r="DW20" s="31">
        <f t="shared" si="60"/>
        <v>0</v>
      </c>
      <c r="DX20" s="31">
        <f t="shared" si="61"/>
        <v>19.480519480519483</v>
      </c>
      <c r="DY20" s="31">
        <f t="shared" si="62"/>
        <v>27.27272727272727</v>
      </c>
      <c r="DZ20" s="31">
        <f t="shared" si="63"/>
        <v>0</v>
      </c>
      <c r="EA20" s="31">
        <f t="shared" si="64"/>
        <v>0</v>
      </c>
      <c r="EB20" s="31">
        <f t="shared" si="65"/>
        <v>0</v>
      </c>
      <c r="EC20" s="31">
        <f t="shared" si="66"/>
        <v>0</v>
      </c>
      <c r="ED20" s="31">
        <f t="shared" si="67"/>
        <v>0</v>
      </c>
      <c r="EE20" s="31">
        <f t="shared" si="68"/>
        <v>5.8441558441558437</v>
      </c>
      <c r="EF20" s="31">
        <f t="shared" si="69"/>
        <v>0</v>
      </c>
      <c r="EG20" s="31">
        <f t="shared" si="70"/>
        <v>0.64935064935064934</v>
      </c>
      <c r="EH20" s="31">
        <f t="shared" si="71"/>
        <v>0</v>
      </c>
      <c r="EI20" s="31">
        <f t="shared" si="72"/>
        <v>0</v>
      </c>
      <c r="EJ20" s="31">
        <f t="shared" si="73"/>
        <v>7.4675324675324672</v>
      </c>
      <c r="EK20" s="31">
        <f t="shared" si="103"/>
        <v>1.948051948051948</v>
      </c>
      <c r="EL20" s="31">
        <f t="shared" si="74"/>
        <v>0</v>
      </c>
      <c r="EM20" s="31">
        <f t="shared" si="75"/>
        <v>0</v>
      </c>
      <c r="EN20" s="31">
        <f t="shared" si="76"/>
        <v>0.97402597402597402</v>
      </c>
      <c r="EO20" s="31">
        <f t="shared" si="77"/>
        <v>0</v>
      </c>
      <c r="EP20" s="31">
        <f t="shared" si="78"/>
        <v>0</v>
      </c>
      <c r="EQ20" s="31">
        <f t="shared" si="79"/>
        <v>0</v>
      </c>
      <c r="ER20" s="31">
        <f t="shared" si="80"/>
        <v>13.311688311688311</v>
      </c>
      <c r="ES20" s="31">
        <f t="shared" si="81"/>
        <v>2.5974025974025974</v>
      </c>
      <c r="ET20" s="31">
        <f t="shared" si="82"/>
        <v>0.32467532467532467</v>
      </c>
      <c r="EU20" s="31">
        <f t="shared" si="83"/>
        <v>2.2727272727272729</v>
      </c>
      <c r="EV20" s="31">
        <f t="shared" si="84"/>
        <v>0</v>
      </c>
      <c r="EW20" s="31">
        <f t="shared" si="85"/>
        <v>1.2987012987012987</v>
      </c>
      <c r="EX20" s="31">
        <f t="shared" si="86"/>
        <v>0.97402597402597402</v>
      </c>
      <c r="EY20" s="31">
        <f t="shared" si="87"/>
        <v>0</v>
      </c>
      <c r="EZ20" s="31">
        <f t="shared" si="88"/>
        <v>0</v>
      </c>
      <c r="FA20" s="31">
        <f t="shared" si="89"/>
        <v>0</v>
      </c>
      <c r="FB20" s="31">
        <f t="shared" si="90"/>
        <v>0</v>
      </c>
      <c r="FC20" s="34">
        <f t="shared" si="104"/>
        <v>0</v>
      </c>
      <c r="FE20" s="55">
        <v>391</v>
      </c>
      <c r="FF20" s="14" t="s">
        <v>41</v>
      </c>
      <c r="FG20" s="14" t="s">
        <v>49</v>
      </c>
      <c r="FH20" s="14" t="s">
        <v>28</v>
      </c>
      <c r="FI20" s="15" t="s">
        <v>42</v>
      </c>
      <c r="FJ20" s="1">
        <v>9.51</v>
      </c>
      <c r="FK20" s="8">
        <f t="shared" si="92"/>
        <v>0.25099852410730633</v>
      </c>
      <c r="FL20" s="8">
        <f t="shared" si="93"/>
        <v>0.16187055810244669</v>
      </c>
      <c r="FM20" s="8">
        <f t="shared" si="94"/>
        <v>0.26417863214512494</v>
      </c>
      <c r="FN20" s="8">
        <f t="shared" si="95"/>
        <v>0.45712197982759206</v>
      </c>
      <c r="FO20" s="8">
        <f t="shared" si="96"/>
        <v>0.54946724475762743</v>
      </c>
      <c r="FP20" s="8">
        <f t="shared" si="97"/>
        <v>0.24416573536063704</v>
      </c>
      <c r="FQ20" s="8">
        <f t="shared" si="98"/>
        <v>0.27678856580305428</v>
      </c>
      <c r="FR20" s="8">
        <f t="shared" si="99"/>
        <v>0.14002980862523653</v>
      </c>
      <c r="FS20" s="8">
        <f t="shared" si="100"/>
        <v>0.37347369505808231</v>
      </c>
      <c r="FT20" s="8">
        <f t="shared" si="101"/>
        <v>0.16187055810244669</v>
      </c>
      <c r="FU20" s="8">
        <f t="shared" si="102"/>
        <v>0.15133263697721575</v>
      </c>
      <c r="FV20" s="25" t="s">
        <v>106</v>
      </c>
    </row>
    <row r="21" spans="1:178" x14ac:dyDescent="0.25">
      <c r="A21" s="55">
        <v>391</v>
      </c>
      <c r="B21" s="14" t="s">
        <v>41</v>
      </c>
      <c r="C21" s="14" t="s">
        <v>49</v>
      </c>
      <c r="D21" s="14" t="s">
        <v>29</v>
      </c>
      <c r="E21" s="15" t="s">
        <v>50</v>
      </c>
      <c r="F21" s="1">
        <v>12.44</v>
      </c>
      <c r="G21" s="23"/>
      <c r="H21" s="23"/>
      <c r="I21" s="23">
        <v>25</v>
      </c>
      <c r="J21" s="23"/>
      <c r="K21" s="23"/>
      <c r="L21" s="23"/>
      <c r="M21" s="23">
        <v>8</v>
      </c>
      <c r="N21" s="23">
        <v>7</v>
      </c>
      <c r="O21" s="23">
        <v>4</v>
      </c>
      <c r="P21" s="23"/>
      <c r="Q21" s="23"/>
      <c r="R21" s="7">
        <v>26</v>
      </c>
      <c r="S21" s="23"/>
      <c r="T21" s="23">
        <v>4</v>
      </c>
      <c r="U21" s="23">
        <v>36</v>
      </c>
      <c r="V21" s="23">
        <v>40</v>
      </c>
      <c r="W21" s="23"/>
      <c r="X21" s="23"/>
      <c r="Y21" s="23"/>
      <c r="Z21" s="23">
        <v>4</v>
      </c>
      <c r="AA21" s="23"/>
      <c r="AB21" s="23">
        <v>1</v>
      </c>
      <c r="AC21" s="23">
        <v>33</v>
      </c>
      <c r="AD21" s="23">
        <v>3</v>
      </c>
      <c r="AE21" s="23"/>
      <c r="AF21" s="23">
        <v>7</v>
      </c>
      <c r="AG21" s="23">
        <v>5</v>
      </c>
      <c r="AH21" s="23">
        <v>24</v>
      </c>
      <c r="AI21" s="23"/>
      <c r="AJ21" s="23"/>
      <c r="AK21" s="23">
        <v>3</v>
      </c>
      <c r="AL21" s="23"/>
      <c r="AM21" s="23"/>
      <c r="AN21" s="23"/>
      <c r="AO21" s="23">
        <v>36</v>
      </c>
      <c r="AP21" s="23">
        <v>6</v>
      </c>
      <c r="AQ21" s="23"/>
      <c r="AR21" s="23">
        <v>4</v>
      </c>
      <c r="AS21" s="23"/>
      <c r="AT21" s="23">
        <v>14</v>
      </c>
      <c r="AU21" s="23">
        <v>3</v>
      </c>
      <c r="AV21" s="23">
        <v>2</v>
      </c>
      <c r="AW21" s="23"/>
      <c r="AX21" s="7">
        <v>4</v>
      </c>
      <c r="AY21" s="23"/>
      <c r="AZ21" s="23">
        <v>4</v>
      </c>
      <c r="BA21" s="11">
        <f t="shared" si="0"/>
        <v>303</v>
      </c>
      <c r="BC21" s="55">
        <v>391</v>
      </c>
      <c r="BD21" s="14" t="s">
        <v>41</v>
      </c>
      <c r="BE21" s="14" t="s">
        <v>49</v>
      </c>
      <c r="BF21" s="14" t="s">
        <v>29</v>
      </c>
      <c r="BG21" s="15" t="s">
        <v>50</v>
      </c>
      <c r="BH21" s="1">
        <v>12.44</v>
      </c>
      <c r="BI21" s="8">
        <f t="shared" si="1"/>
        <v>0</v>
      </c>
      <c r="BJ21" s="8">
        <f t="shared" si="2"/>
        <v>0</v>
      </c>
      <c r="BK21" s="8">
        <f t="shared" si="3"/>
        <v>8.2508250825082508E-2</v>
      </c>
      <c r="BL21" s="8">
        <f t="shared" si="4"/>
        <v>0</v>
      </c>
      <c r="BM21" s="8">
        <f t="shared" si="5"/>
        <v>0</v>
      </c>
      <c r="BN21" s="8">
        <f t="shared" si="6"/>
        <v>0</v>
      </c>
      <c r="BO21" s="8">
        <f t="shared" si="7"/>
        <v>2.6402640264026403E-2</v>
      </c>
      <c r="BP21" s="8">
        <f t="shared" si="8"/>
        <v>2.3102310231023101E-2</v>
      </c>
      <c r="BQ21" s="8">
        <f t="shared" si="9"/>
        <v>1.3201320132013201E-2</v>
      </c>
      <c r="BR21" s="8">
        <f t="shared" si="10"/>
        <v>0</v>
      </c>
      <c r="BS21" s="8">
        <f t="shared" si="11"/>
        <v>0</v>
      </c>
      <c r="BT21" s="8">
        <f t="shared" si="12"/>
        <v>8.5808580858085806E-2</v>
      </c>
      <c r="BU21" s="8">
        <f t="shared" si="13"/>
        <v>0</v>
      </c>
      <c r="BV21" s="8">
        <f t="shared" si="14"/>
        <v>1.3201320132013201E-2</v>
      </c>
      <c r="BW21" s="8">
        <f t="shared" si="15"/>
        <v>0.11881188118811881</v>
      </c>
      <c r="BX21" s="8">
        <f t="shared" si="16"/>
        <v>0.132013201320132</v>
      </c>
      <c r="BY21" s="8">
        <f t="shared" si="17"/>
        <v>0</v>
      </c>
      <c r="BZ21" s="8">
        <f t="shared" si="18"/>
        <v>0</v>
      </c>
      <c r="CA21" s="8">
        <f t="shared" si="19"/>
        <v>0</v>
      </c>
      <c r="CB21" s="8">
        <f t="shared" si="20"/>
        <v>1.3201320132013201E-2</v>
      </c>
      <c r="CC21" s="8">
        <f t="shared" si="21"/>
        <v>0</v>
      </c>
      <c r="CD21" s="8">
        <f t="shared" si="22"/>
        <v>3.3003300330033004E-3</v>
      </c>
      <c r="CE21" s="8">
        <f t="shared" si="23"/>
        <v>0.10891089108910891</v>
      </c>
      <c r="CF21" s="8">
        <f t="shared" si="24"/>
        <v>9.9009900990099011E-3</v>
      </c>
      <c r="CG21" s="8">
        <f t="shared" si="25"/>
        <v>0</v>
      </c>
      <c r="CH21" s="8">
        <f t="shared" si="26"/>
        <v>2.3102310231023101E-2</v>
      </c>
      <c r="CI21" s="8">
        <f t="shared" si="27"/>
        <v>1.65016501650165E-2</v>
      </c>
      <c r="CJ21" s="8">
        <f t="shared" si="28"/>
        <v>7.9207920792079209E-2</v>
      </c>
      <c r="CK21" s="8">
        <f t="shared" si="29"/>
        <v>0</v>
      </c>
      <c r="CL21" s="8">
        <f t="shared" si="30"/>
        <v>0</v>
      </c>
      <c r="CM21" s="8">
        <f t="shared" si="31"/>
        <v>9.9009900990099011E-3</v>
      </c>
      <c r="CN21" s="8">
        <f t="shared" si="32"/>
        <v>0</v>
      </c>
      <c r="CO21" s="8">
        <f t="shared" si="33"/>
        <v>0</v>
      </c>
      <c r="CP21" s="8">
        <f t="shared" si="34"/>
        <v>0</v>
      </c>
      <c r="CQ21" s="8">
        <f t="shared" si="35"/>
        <v>0.11881188118811881</v>
      </c>
      <c r="CR21" s="8">
        <f t="shared" si="36"/>
        <v>1.9801980198019802E-2</v>
      </c>
      <c r="CS21" s="8">
        <f t="shared" si="37"/>
        <v>0</v>
      </c>
      <c r="CT21" s="8">
        <f t="shared" si="38"/>
        <v>1.3201320132013201E-2</v>
      </c>
      <c r="CU21" s="8">
        <f t="shared" si="39"/>
        <v>0</v>
      </c>
      <c r="CV21" s="8">
        <f t="shared" si="40"/>
        <v>4.6204620462046202E-2</v>
      </c>
      <c r="CW21" s="8">
        <f t="shared" si="41"/>
        <v>9.9009900990099011E-3</v>
      </c>
      <c r="CX21" s="8">
        <f t="shared" si="42"/>
        <v>6.6006600660066007E-3</v>
      </c>
      <c r="CY21" s="8">
        <f t="shared" si="43"/>
        <v>0</v>
      </c>
      <c r="CZ21" s="8">
        <f t="shared" si="44"/>
        <v>1.3201320132013201E-2</v>
      </c>
      <c r="DA21" s="8">
        <f t="shared" si="45"/>
        <v>0</v>
      </c>
      <c r="DB21" s="13">
        <f t="shared" si="46"/>
        <v>1.3201320132013201E-2</v>
      </c>
      <c r="DD21" s="55">
        <v>391</v>
      </c>
      <c r="DE21" s="14" t="s">
        <v>41</v>
      </c>
      <c r="DF21" s="14" t="s">
        <v>49</v>
      </c>
      <c r="DG21" s="14" t="s">
        <v>29</v>
      </c>
      <c r="DH21" s="15" t="s">
        <v>50</v>
      </c>
      <c r="DI21" s="35">
        <v>12.44</v>
      </c>
      <c r="DJ21" s="31">
        <f t="shared" si="47"/>
        <v>0</v>
      </c>
      <c r="DK21" s="31">
        <f t="shared" si="48"/>
        <v>0</v>
      </c>
      <c r="DL21" s="31">
        <f t="shared" si="49"/>
        <v>8.2508250825082499</v>
      </c>
      <c r="DM21" s="31">
        <f t="shared" si="50"/>
        <v>0</v>
      </c>
      <c r="DN21" s="31">
        <f t="shared" si="51"/>
        <v>0</v>
      </c>
      <c r="DO21" s="31">
        <f t="shared" si="52"/>
        <v>0</v>
      </c>
      <c r="DP21" s="31">
        <f t="shared" si="53"/>
        <v>2.6402640264026402</v>
      </c>
      <c r="DQ21" s="31">
        <f t="shared" si="54"/>
        <v>2.3102310231023102</v>
      </c>
      <c r="DR21" s="31">
        <f t="shared" si="55"/>
        <v>1.3201320132013201</v>
      </c>
      <c r="DS21" s="31">
        <f t="shared" si="56"/>
        <v>0</v>
      </c>
      <c r="DT21" s="31">
        <f t="shared" si="57"/>
        <v>0</v>
      </c>
      <c r="DU21" s="31">
        <f t="shared" si="58"/>
        <v>8.5808580858085808</v>
      </c>
      <c r="DV21" s="31">
        <f t="shared" si="59"/>
        <v>0</v>
      </c>
      <c r="DW21" s="31">
        <f t="shared" si="60"/>
        <v>1.3201320132013201</v>
      </c>
      <c r="DX21" s="31">
        <f t="shared" si="61"/>
        <v>11.881188118811881</v>
      </c>
      <c r="DY21" s="31">
        <f t="shared" si="62"/>
        <v>13.201320132013199</v>
      </c>
      <c r="DZ21" s="31">
        <f t="shared" si="63"/>
        <v>0</v>
      </c>
      <c r="EA21" s="31">
        <f t="shared" si="64"/>
        <v>0</v>
      </c>
      <c r="EB21" s="31">
        <f t="shared" si="65"/>
        <v>0</v>
      </c>
      <c r="EC21" s="31">
        <f t="shared" si="66"/>
        <v>1.3201320132013201</v>
      </c>
      <c r="ED21" s="31">
        <f t="shared" si="67"/>
        <v>0</v>
      </c>
      <c r="EE21" s="31">
        <f t="shared" si="68"/>
        <v>0.33003300330033003</v>
      </c>
      <c r="EF21" s="31">
        <f t="shared" si="69"/>
        <v>10.891089108910892</v>
      </c>
      <c r="EG21" s="31">
        <f t="shared" si="70"/>
        <v>0.99009900990099009</v>
      </c>
      <c r="EH21" s="31">
        <f t="shared" si="71"/>
        <v>0</v>
      </c>
      <c r="EI21" s="31">
        <f t="shared" si="72"/>
        <v>2.3102310231023102</v>
      </c>
      <c r="EJ21" s="31">
        <f t="shared" si="73"/>
        <v>1.6501650165016499</v>
      </c>
      <c r="EK21" s="31">
        <f t="shared" si="103"/>
        <v>7.9207920792079207</v>
      </c>
      <c r="EL21" s="31">
        <f t="shared" si="74"/>
        <v>0</v>
      </c>
      <c r="EM21" s="31">
        <f t="shared" si="75"/>
        <v>0</v>
      </c>
      <c r="EN21" s="31">
        <f t="shared" si="76"/>
        <v>0.99009900990099009</v>
      </c>
      <c r="EO21" s="31">
        <f t="shared" si="77"/>
        <v>0</v>
      </c>
      <c r="EP21" s="31">
        <f t="shared" si="78"/>
        <v>0</v>
      </c>
      <c r="EQ21" s="31">
        <f t="shared" si="79"/>
        <v>0</v>
      </c>
      <c r="ER21" s="31">
        <f t="shared" si="80"/>
        <v>11.881188118811881</v>
      </c>
      <c r="ES21" s="31">
        <f t="shared" si="81"/>
        <v>1.9801980198019802</v>
      </c>
      <c r="ET21" s="31">
        <f t="shared" si="82"/>
        <v>0</v>
      </c>
      <c r="EU21" s="31">
        <f t="shared" si="83"/>
        <v>1.3201320132013201</v>
      </c>
      <c r="EV21" s="31">
        <f t="shared" si="84"/>
        <v>0</v>
      </c>
      <c r="EW21" s="31">
        <f t="shared" si="85"/>
        <v>4.6204620462046204</v>
      </c>
      <c r="EX21" s="31">
        <f t="shared" si="86"/>
        <v>0.99009900990099009</v>
      </c>
      <c r="EY21" s="31">
        <f t="shared" si="87"/>
        <v>0.66006600660066006</v>
      </c>
      <c r="EZ21" s="31">
        <f t="shared" si="88"/>
        <v>0</v>
      </c>
      <c r="FA21" s="31">
        <f t="shared" si="89"/>
        <v>1.3201320132013201</v>
      </c>
      <c r="FB21" s="31">
        <f t="shared" si="90"/>
        <v>0</v>
      </c>
      <c r="FC21" s="34">
        <f t="shared" si="104"/>
        <v>1.3201320132013201</v>
      </c>
      <c r="FE21" s="55">
        <v>391</v>
      </c>
      <c r="FF21" s="14" t="s">
        <v>41</v>
      </c>
      <c r="FG21" s="14" t="s">
        <v>49</v>
      </c>
      <c r="FH21" s="14" t="s">
        <v>29</v>
      </c>
      <c r="FI21" s="15" t="s">
        <v>50</v>
      </c>
      <c r="FJ21" s="1">
        <v>12.44</v>
      </c>
      <c r="FK21" s="8">
        <f t="shared" si="92"/>
        <v>0.29134676511441343</v>
      </c>
      <c r="FL21" s="8">
        <f t="shared" si="93"/>
        <v>0.15258584772299269</v>
      </c>
      <c r="FM21" s="8">
        <f t="shared" si="94"/>
        <v>0.2972908936555026</v>
      </c>
      <c r="FN21" s="8">
        <f t="shared" si="95"/>
        <v>0.35190958559285479</v>
      </c>
      <c r="FO21" s="8">
        <f t="shared" si="96"/>
        <v>0.37184634200322225</v>
      </c>
      <c r="FP21" s="8">
        <f t="shared" si="97"/>
        <v>5.7480145819403979E-2</v>
      </c>
      <c r="FQ21" s="8">
        <f t="shared" si="98"/>
        <v>0.12881469532751896</v>
      </c>
      <c r="FR21" s="8">
        <f t="shared" si="99"/>
        <v>0.28529341456210283</v>
      </c>
      <c r="FS21" s="8">
        <f t="shared" si="100"/>
        <v>0.35190958559285479</v>
      </c>
      <c r="FT21" s="8">
        <f t="shared" si="101"/>
        <v>0.1411881176170374</v>
      </c>
      <c r="FU21" s="8">
        <f t="shared" si="102"/>
        <v>0.115151310281793</v>
      </c>
      <c r="FV21" s="138" t="s">
        <v>107</v>
      </c>
    </row>
    <row r="22" spans="1:178" x14ac:dyDescent="0.25">
      <c r="A22" s="55">
        <v>391</v>
      </c>
      <c r="B22" s="14" t="s">
        <v>41</v>
      </c>
      <c r="C22" s="14" t="s">
        <v>49</v>
      </c>
      <c r="D22" s="14" t="s">
        <v>30</v>
      </c>
      <c r="E22" s="15" t="s">
        <v>42</v>
      </c>
      <c r="F22" s="1">
        <v>12.52</v>
      </c>
      <c r="G22" s="23"/>
      <c r="H22" s="23"/>
      <c r="I22" s="23">
        <v>26</v>
      </c>
      <c r="J22" s="23"/>
      <c r="K22" s="23"/>
      <c r="L22" s="23"/>
      <c r="M22" s="23">
        <v>3</v>
      </c>
      <c r="N22" s="23">
        <v>14</v>
      </c>
      <c r="O22" s="23">
        <v>1</v>
      </c>
      <c r="P22" s="23"/>
      <c r="Q22" s="23"/>
      <c r="R22" s="7">
        <v>19</v>
      </c>
      <c r="S22" s="23"/>
      <c r="T22" s="23">
        <v>1</v>
      </c>
      <c r="U22" s="23">
        <v>41</v>
      </c>
      <c r="V22" s="23">
        <v>46</v>
      </c>
      <c r="W22" s="23"/>
      <c r="X22" s="23"/>
      <c r="Y22" s="23"/>
      <c r="Z22" s="23"/>
      <c r="AA22" s="23"/>
      <c r="AB22" s="23">
        <v>1</v>
      </c>
      <c r="AC22" s="23">
        <v>24</v>
      </c>
      <c r="AD22" s="23"/>
      <c r="AE22" s="23">
        <v>2</v>
      </c>
      <c r="AF22" s="23">
        <v>3</v>
      </c>
      <c r="AG22" s="23">
        <v>5</v>
      </c>
      <c r="AH22" s="23">
        <v>38</v>
      </c>
      <c r="AI22" s="23"/>
      <c r="AJ22" s="23"/>
      <c r="AK22" s="23">
        <v>5</v>
      </c>
      <c r="AL22" s="23"/>
      <c r="AM22" s="23"/>
      <c r="AN22" s="23">
        <v>1</v>
      </c>
      <c r="AO22" s="23">
        <v>34</v>
      </c>
      <c r="AP22" s="23">
        <v>4</v>
      </c>
      <c r="AQ22" s="23"/>
      <c r="AR22" s="23">
        <v>6</v>
      </c>
      <c r="AS22" s="23"/>
      <c r="AT22" s="23">
        <v>16</v>
      </c>
      <c r="AU22" s="23">
        <v>3</v>
      </c>
      <c r="AV22" s="23"/>
      <c r="AW22" s="23"/>
      <c r="AX22" s="7">
        <v>3</v>
      </c>
      <c r="AY22" s="23"/>
      <c r="AZ22" s="23">
        <v>3</v>
      </c>
      <c r="BA22" s="11">
        <f t="shared" si="0"/>
        <v>299</v>
      </c>
      <c r="BC22" s="55">
        <v>391</v>
      </c>
      <c r="BD22" s="14" t="s">
        <v>41</v>
      </c>
      <c r="BE22" s="14" t="s">
        <v>49</v>
      </c>
      <c r="BF22" s="14" t="s">
        <v>30</v>
      </c>
      <c r="BG22" s="15" t="s">
        <v>42</v>
      </c>
      <c r="BH22" s="1">
        <v>12.52</v>
      </c>
      <c r="BI22" s="8">
        <f t="shared" si="1"/>
        <v>0</v>
      </c>
      <c r="BJ22" s="8">
        <f t="shared" si="2"/>
        <v>0</v>
      </c>
      <c r="BK22" s="8">
        <f t="shared" si="3"/>
        <v>8.6956521739130432E-2</v>
      </c>
      <c r="BL22" s="8">
        <f t="shared" si="4"/>
        <v>0</v>
      </c>
      <c r="BM22" s="8">
        <f t="shared" si="5"/>
        <v>0</v>
      </c>
      <c r="BN22" s="8">
        <f t="shared" si="6"/>
        <v>0</v>
      </c>
      <c r="BO22" s="8">
        <f t="shared" si="7"/>
        <v>1.0033444816053512E-2</v>
      </c>
      <c r="BP22" s="8">
        <f t="shared" si="8"/>
        <v>4.6822742474916385E-2</v>
      </c>
      <c r="BQ22" s="8">
        <f t="shared" si="9"/>
        <v>3.3444816053511705E-3</v>
      </c>
      <c r="BR22" s="8">
        <f t="shared" si="10"/>
        <v>0</v>
      </c>
      <c r="BS22" s="8">
        <f t="shared" si="11"/>
        <v>0</v>
      </c>
      <c r="BT22" s="8">
        <f t="shared" si="12"/>
        <v>6.354515050167224E-2</v>
      </c>
      <c r="BU22" s="8">
        <f t="shared" si="13"/>
        <v>0</v>
      </c>
      <c r="BV22" s="8">
        <f t="shared" si="14"/>
        <v>3.3444816053511705E-3</v>
      </c>
      <c r="BW22" s="8">
        <f t="shared" si="15"/>
        <v>0.13712374581939799</v>
      </c>
      <c r="BX22" s="8">
        <f t="shared" si="16"/>
        <v>0.15384615384615385</v>
      </c>
      <c r="BY22" s="8">
        <f t="shared" si="17"/>
        <v>0</v>
      </c>
      <c r="BZ22" s="8">
        <f t="shared" si="18"/>
        <v>0</v>
      </c>
      <c r="CA22" s="8">
        <f t="shared" si="19"/>
        <v>0</v>
      </c>
      <c r="CB22" s="8">
        <f t="shared" si="20"/>
        <v>0</v>
      </c>
      <c r="CC22" s="8">
        <f t="shared" si="21"/>
        <v>0</v>
      </c>
      <c r="CD22" s="8">
        <f t="shared" si="22"/>
        <v>3.3444816053511705E-3</v>
      </c>
      <c r="CE22" s="8">
        <f t="shared" si="23"/>
        <v>8.0267558528428096E-2</v>
      </c>
      <c r="CF22" s="8">
        <f t="shared" si="24"/>
        <v>0</v>
      </c>
      <c r="CG22" s="8">
        <f t="shared" si="25"/>
        <v>6.688963210702341E-3</v>
      </c>
      <c r="CH22" s="8">
        <f t="shared" si="26"/>
        <v>1.0033444816053512E-2</v>
      </c>
      <c r="CI22" s="8">
        <f t="shared" si="27"/>
        <v>1.6722408026755852E-2</v>
      </c>
      <c r="CJ22" s="8">
        <f t="shared" si="28"/>
        <v>0.12709030100334448</v>
      </c>
      <c r="CK22" s="8">
        <f t="shared" si="29"/>
        <v>0</v>
      </c>
      <c r="CL22" s="8">
        <f t="shared" si="30"/>
        <v>0</v>
      </c>
      <c r="CM22" s="8">
        <f t="shared" si="31"/>
        <v>1.6722408026755852E-2</v>
      </c>
      <c r="CN22" s="8">
        <f t="shared" si="32"/>
        <v>0</v>
      </c>
      <c r="CO22" s="8">
        <f t="shared" si="33"/>
        <v>0</v>
      </c>
      <c r="CP22" s="8">
        <f t="shared" si="34"/>
        <v>3.3444816053511705E-3</v>
      </c>
      <c r="CQ22" s="8">
        <f t="shared" si="35"/>
        <v>0.11371237458193979</v>
      </c>
      <c r="CR22" s="8">
        <f t="shared" si="36"/>
        <v>1.3377926421404682E-2</v>
      </c>
      <c r="CS22" s="8">
        <f t="shared" si="37"/>
        <v>0</v>
      </c>
      <c r="CT22" s="8">
        <f t="shared" si="38"/>
        <v>2.0066889632107024E-2</v>
      </c>
      <c r="CU22" s="8">
        <f t="shared" si="39"/>
        <v>0</v>
      </c>
      <c r="CV22" s="8">
        <f t="shared" si="40"/>
        <v>5.3511705685618728E-2</v>
      </c>
      <c r="CW22" s="8">
        <f t="shared" si="41"/>
        <v>1.0033444816053512E-2</v>
      </c>
      <c r="CX22" s="8">
        <f t="shared" si="42"/>
        <v>0</v>
      </c>
      <c r="CY22" s="8">
        <f t="shared" si="43"/>
        <v>0</v>
      </c>
      <c r="CZ22" s="8">
        <f t="shared" si="44"/>
        <v>1.0033444816053512E-2</v>
      </c>
      <c r="DA22" s="8">
        <f t="shared" si="45"/>
        <v>0</v>
      </c>
      <c r="DB22" s="13">
        <f t="shared" si="46"/>
        <v>1.0033444816053512E-2</v>
      </c>
      <c r="DD22" s="55">
        <v>391</v>
      </c>
      <c r="DE22" s="14" t="s">
        <v>41</v>
      </c>
      <c r="DF22" s="14" t="s">
        <v>49</v>
      </c>
      <c r="DG22" s="14" t="s">
        <v>30</v>
      </c>
      <c r="DH22" s="15" t="s">
        <v>42</v>
      </c>
      <c r="DI22" s="35">
        <v>12.52</v>
      </c>
      <c r="DJ22" s="31">
        <f t="shared" si="47"/>
        <v>0</v>
      </c>
      <c r="DK22" s="31">
        <f t="shared" si="48"/>
        <v>0</v>
      </c>
      <c r="DL22" s="31">
        <f t="shared" si="49"/>
        <v>8.695652173913043</v>
      </c>
      <c r="DM22" s="31">
        <f t="shared" si="50"/>
        <v>0</v>
      </c>
      <c r="DN22" s="31">
        <f t="shared" si="51"/>
        <v>0</v>
      </c>
      <c r="DO22" s="31">
        <f t="shared" si="52"/>
        <v>0</v>
      </c>
      <c r="DP22" s="31">
        <f t="shared" si="53"/>
        <v>1.0033444816053512</v>
      </c>
      <c r="DQ22" s="31">
        <f t="shared" si="54"/>
        <v>4.6822742474916383</v>
      </c>
      <c r="DR22" s="31">
        <f t="shared" si="55"/>
        <v>0.33444816053511706</v>
      </c>
      <c r="DS22" s="31">
        <f t="shared" si="56"/>
        <v>0</v>
      </c>
      <c r="DT22" s="31">
        <f t="shared" si="57"/>
        <v>0</v>
      </c>
      <c r="DU22" s="31">
        <f t="shared" si="58"/>
        <v>6.3545150501672243</v>
      </c>
      <c r="DV22" s="31">
        <f t="shared" si="59"/>
        <v>0</v>
      </c>
      <c r="DW22" s="31">
        <f t="shared" si="60"/>
        <v>0.33444816053511706</v>
      </c>
      <c r="DX22" s="31">
        <f t="shared" si="61"/>
        <v>13.712374581939798</v>
      </c>
      <c r="DY22" s="31">
        <f t="shared" si="62"/>
        <v>15.384615384615385</v>
      </c>
      <c r="DZ22" s="31">
        <f t="shared" si="63"/>
        <v>0</v>
      </c>
      <c r="EA22" s="31">
        <f t="shared" si="64"/>
        <v>0</v>
      </c>
      <c r="EB22" s="31">
        <f t="shared" si="65"/>
        <v>0</v>
      </c>
      <c r="EC22" s="31">
        <f t="shared" si="66"/>
        <v>0</v>
      </c>
      <c r="ED22" s="31">
        <f t="shared" si="67"/>
        <v>0</v>
      </c>
      <c r="EE22" s="31">
        <f t="shared" si="68"/>
        <v>0.33444816053511706</v>
      </c>
      <c r="EF22" s="31">
        <f t="shared" si="69"/>
        <v>8.0267558528428093</v>
      </c>
      <c r="EG22" s="31">
        <f t="shared" si="70"/>
        <v>0</v>
      </c>
      <c r="EH22" s="31">
        <f t="shared" si="71"/>
        <v>0.66889632107023411</v>
      </c>
      <c r="EI22" s="31">
        <f t="shared" si="72"/>
        <v>1.0033444816053512</v>
      </c>
      <c r="EJ22" s="31">
        <f t="shared" si="73"/>
        <v>1.6722408026755853</v>
      </c>
      <c r="EK22" s="31">
        <f t="shared" si="103"/>
        <v>12.709030100334449</v>
      </c>
      <c r="EL22" s="31">
        <f t="shared" si="74"/>
        <v>0</v>
      </c>
      <c r="EM22" s="31">
        <f t="shared" si="75"/>
        <v>0</v>
      </c>
      <c r="EN22" s="31">
        <f t="shared" si="76"/>
        <v>1.6722408026755853</v>
      </c>
      <c r="EO22" s="31">
        <f t="shared" si="77"/>
        <v>0</v>
      </c>
      <c r="EP22" s="31">
        <f t="shared" si="78"/>
        <v>0</v>
      </c>
      <c r="EQ22" s="31">
        <f t="shared" si="79"/>
        <v>0.33444816053511706</v>
      </c>
      <c r="ER22" s="31">
        <f t="shared" si="80"/>
        <v>11.371237458193979</v>
      </c>
      <c r="ES22" s="31">
        <f t="shared" si="81"/>
        <v>1.3377926421404682</v>
      </c>
      <c r="ET22" s="31">
        <f t="shared" si="82"/>
        <v>0</v>
      </c>
      <c r="EU22" s="31">
        <f t="shared" si="83"/>
        <v>2.0066889632107023</v>
      </c>
      <c r="EV22" s="31">
        <f t="shared" si="84"/>
        <v>0</v>
      </c>
      <c r="EW22" s="31">
        <f t="shared" si="85"/>
        <v>5.3511705685618729</v>
      </c>
      <c r="EX22" s="31">
        <f t="shared" si="86"/>
        <v>1.0033444816053512</v>
      </c>
      <c r="EY22" s="31">
        <f t="shared" si="87"/>
        <v>0</v>
      </c>
      <c r="EZ22" s="31">
        <f t="shared" si="88"/>
        <v>0</v>
      </c>
      <c r="FA22" s="31">
        <f t="shared" si="89"/>
        <v>1.0033444816053512</v>
      </c>
      <c r="FB22" s="31">
        <f t="shared" si="90"/>
        <v>0</v>
      </c>
      <c r="FC22" s="34">
        <f t="shared" si="104"/>
        <v>1.0033444816053512</v>
      </c>
      <c r="FE22" s="55">
        <v>391</v>
      </c>
      <c r="FF22" s="14" t="s">
        <v>41</v>
      </c>
      <c r="FG22" s="14" t="s">
        <v>49</v>
      </c>
      <c r="FH22" s="14" t="s">
        <v>30</v>
      </c>
      <c r="FI22" s="15" t="s">
        <v>42</v>
      </c>
      <c r="FJ22" s="1">
        <v>12.52</v>
      </c>
      <c r="FK22" s="8">
        <f t="shared" si="92"/>
        <v>0.29933402641777124</v>
      </c>
      <c r="FL22" s="8">
        <f t="shared" si="93"/>
        <v>0.21811086599355398</v>
      </c>
      <c r="FM22" s="8">
        <f t="shared" si="94"/>
        <v>0.25483075680850936</v>
      </c>
      <c r="FN22" s="8">
        <f t="shared" si="95"/>
        <v>0.37933436518533797</v>
      </c>
      <c r="FO22" s="8">
        <f t="shared" si="96"/>
        <v>0.40305707446611322</v>
      </c>
      <c r="FP22" s="8">
        <f t="shared" si="97"/>
        <v>5.7863777870106221E-2</v>
      </c>
      <c r="FQ22" s="8">
        <f t="shared" si="98"/>
        <v>0.12967829956833093</v>
      </c>
      <c r="FR22" s="8">
        <f t="shared" si="99"/>
        <v>0.3645161388087037</v>
      </c>
      <c r="FS22" s="8">
        <f t="shared" si="100"/>
        <v>0.34395456015496467</v>
      </c>
      <c r="FT22" s="8">
        <f t="shared" si="101"/>
        <v>0.11592243986249115</v>
      </c>
      <c r="FU22" s="8">
        <f t="shared" si="102"/>
        <v>0.14213575081060287</v>
      </c>
      <c r="FV22" s="138" t="s">
        <v>107</v>
      </c>
    </row>
    <row r="23" spans="1:178" x14ac:dyDescent="0.25">
      <c r="A23" s="55">
        <v>391</v>
      </c>
      <c r="B23" s="14" t="s">
        <v>41</v>
      </c>
      <c r="C23" s="14" t="s">
        <v>49</v>
      </c>
      <c r="D23" s="14" t="s">
        <v>31</v>
      </c>
      <c r="E23" s="15" t="s">
        <v>42</v>
      </c>
      <c r="F23" s="1">
        <v>14.03</v>
      </c>
      <c r="G23" s="23"/>
      <c r="H23" s="23"/>
      <c r="I23" s="23">
        <v>23</v>
      </c>
      <c r="J23" s="23"/>
      <c r="K23" s="23"/>
      <c r="L23" s="23"/>
      <c r="M23" s="23"/>
      <c r="N23" s="23">
        <v>6</v>
      </c>
      <c r="O23" s="23"/>
      <c r="P23" s="23"/>
      <c r="Q23" s="23"/>
      <c r="R23" s="7">
        <v>17</v>
      </c>
      <c r="S23" s="23"/>
      <c r="T23" s="23"/>
      <c r="U23" s="23">
        <v>79</v>
      </c>
      <c r="V23" s="23">
        <v>45</v>
      </c>
      <c r="W23" s="23"/>
      <c r="X23" s="23"/>
      <c r="Y23" s="23"/>
      <c r="Z23" s="23">
        <v>7</v>
      </c>
      <c r="AA23" s="23"/>
      <c r="AB23" s="23">
        <v>11</v>
      </c>
      <c r="AC23" s="23">
        <v>2</v>
      </c>
      <c r="AD23" s="23">
        <v>1</v>
      </c>
      <c r="AE23" s="23"/>
      <c r="AF23" s="23"/>
      <c r="AG23" s="23">
        <v>2</v>
      </c>
      <c r="AH23" s="23">
        <v>21</v>
      </c>
      <c r="AI23" s="23"/>
      <c r="AJ23" s="23"/>
      <c r="AK23" s="23">
        <v>1</v>
      </c>
      <c r="AL23" s="23"/>
      <c r="AM23" s="23"/>
      <c r="AN23" s="23">
        <v>1</v>
      </c>
      <c r="AO23" s="23">
        <v>48</v>
      </c>
      <c r="AP23" s="23">
        <v>6</v>
      </c>
      <c r="AQ23" s="23"/>
      <c r="AR23" s="23">
        <v>17</v>
      </c>
      <c r="AS23" s="23">
        <v>3</v>
      </c>
      <c r="AT23" s="23">
        <v>3</v>
      </c>
      <c r="AU23" s="23"/>
      <c r="AV23" s="23"/>
      <c r="AW23" s="23"/>
      <c r="AX23" s="7">
        <v>3</v>
      </c>
      <c r="AY23" s="23"/>
      <c r="AZ23" s="23">
        <v>7</v>
      </c>
      <c r="BA23" s="11">
        <f t="shared" si="0"/>
        <v>303</v>
      </c>
      <c r="BC23" s="55">
        <v>391</v>
      </c>
      <c r="BD23" s="14" t="s">
        <v>41</v>
      </c>
      <c r="BE23" s="14" t="s">
        <v>49</v>
      </c>
      <c r="BF23" s="14" t="s">
        <v>31</v>
      </c>
      <c r="BG23" s="15" t="s">
        <v>42</v>
      </c>
      <c r="BH23" s="1">
        <v>14.03</v>
      </c>
      <c r="BI23" s="8">
        <f t="shared" si="1"/>
        <v>0</v>
      </c>
      <c r="BJ23" s="8">
        <f t="shared" si="2"/>
        <v>0</v>
      </c>
      <c r="BK23" s="8">
        <f t="shared" si="3"/>
        <v>7.590759075907591E-2</v>
      </c>
      <c r="BL23" s="8">
        <f t="shared" si="4"/>
        <v>0</v>
      </c>
      <c r="BM23" s="8">
        <f t="shared" si="5"/>
        <v>0</v>
      </c>
      <c r="BN23" s="8">
        <f t="shared" si="6"/>
        <v>0</v>
      </c>
      <c r="BO23" s="8">
        <f t="shared" si="7"/>
        <v>0</v>
      </c>
      <c r="BP23" s="8">
        <f t="shared" si="8"/>
        <v>1.9801980198019802E-2</v>
      </c>
      <c r="BQ23" s="8">
        <f t="shared" si="9"/>
        <v>0</v>
      </c>
      <c r="BR23" s="8">
        <f t="shared" si="10"/>
        <v>0</v>
      </c>
      <c r="BS23" s="8">
        <f t="shared" si="11"/>
        <v>0</v>
      </c>
      <c r="BT23" s="8">
        <f t="shared" si="12"/>
        <v>5.6105610561056105E-2</v>
      </c>
      <c r="BU23" s="8">
        <f t="shared" si="13"/>
        <v>0</v>
      </c>
      <c r="BV23" s="8">
        <f t="shared" si="14"/>
        <v>0</v>
      </c>
      <c r="BW23" s="8">
        <f t="shared" si="15"/>
        <v>0.26072607260726072</v>
      </c>
      <c r="BX23" s="8">
        <f t="shared" si="16"/>
        <v>0.14851485148514851</v>
      </c>
      <c r="BY23" s="8">
        <f t="shared" si="17"/>
        <v>0</v>
      </c>
      <c r="BZ23" s="8">
        <f t="shared" si="18"/>
        <v>0</v>
      </c>
      <c r="CA23" s="8">
        <f t="shared" si="19"/>
        <v>0</v>
      </c>
      <c r="CB23" s="8">
        <f t="shared" si="20"/>
        <v>2.3102310231023101E-2</v>
      </c>
      <c r="CC23" s="8">
        <f t="shared" si="21"/>
        <v>0</v>
      </c>
      <c r="CD23" s="8">
        <f t="shared" si="22"/>
        <v>3.6303630363036306E-2</v>
      </c>
      <c r="CE23" s="8">
        <f t="shared" si="23"/>
        <v>6.6006600660066007E-3</v>
      </c>
      <c r="CF23" s="8">
        <f t="shared" si="24"/>
        <v>3.3003300330033004E-3</v>
      </c>
      <c r="CG23" s="8">
        <f t="shared" si="25"/>
        <v>0</v>
      </c>
      <c r="CH23" s="8">
        <f t="shared" si="26"/>
        <v>0</v>
      </c>
      <c r="CI23" s="8">
        <f t="shared" si="27"/>
        <v>6.6006600660066007E-3</v>
      </c>
      <c r="CJ23" s="8">
        <f t="shared" si="28"/>
        <v>6.9306930693069313E-2</v>
      </c>
      <c r="CK23" s="8">
        <f t="shared" si="29"/>
        <v>0</v>
      </c>
      <c r="CL23" s="8">
        <f t="shared" si="30"/>
        <v>0</v>
      </c>
      <c r="CM23" s="8">
        <f t="shared" si="31"/>
        <v>3.3003300330033004E-3</v>
      </c>
      <c r="CN23" s="8">
        <f t="shared" si="32"/>
        <v>0</v>
      </c>
      <c r="CO23" s="8">
        <f t="shared" si="33"/>
        <v>0</v>
      </c>
      <c r="CP23" s="8">
        <f t="shared" si="34"/>
        <v>3.3003300330033004E-3</v>
      </c>
      <c r="CQ23" s="8">
        <f t="shared" si="35"/>
        <v>0.15841584158415842</v>
      </c>
      <c r="CR23" s="8">
        <f t="shared" si="36"/>
        <v>1.9801980198019802E-2</v>
      </c>
      <c r="CS23" s="8">
        <f t="shared" si="37"/>
        <v>0</v>
      </c>
      <c r="CT23" s="8">
        <f t="shared" si="38"/>
        <v>5.6105610561056105E-2</v>
      </c>
      <c r="CU23" s="8">
        <f t="shared" si="39"/>
        <v>9.9009900990099011E-3</v>
      </c>
      <c r="CV23" s="8">
        <f t="shared" si="40"/>
        <v>9.9009900990099011E-3</v>
      </c>
      <c r="CW23" s="8">
        <f t="shared" si="41"/>
        <v>0</v>
      </c>
      <c r="CX23" s="8">
        <f t="shared" si="42"/>
        <v>0</v>
      </c>
      <c r="CY23" s="8">
        <f t="shared" si="43"/>
        <v>0</v>
      </c>
      <c r="CZ23" s="8">
        <f t="shared" si="44"/>
        <v>9.9009900990099011E-3</v>
      </c>
      <c r="DA23" s="8">
        <f t="shared" si="45"/>
        <v>0</v>
      </c>
      <c r="DB23" s="13">
        <f t="shared" si="46"/>
        <v>2.3102310231023101E-2</v>
      </c>
      <c r="DD23" s="55">
        <v>391</v>
      </c>
      <c r="DE23" s="14" t="s">
        <v>41</v>
      </c>
      <c r="DF23" s="14" t="s">
        <v>49</v>
      </c>
      <c r="DG23" s="14" t="s">
        <v>31</v>
      </c>
      <c r="DH23" s="15" t="s">
        <v>42</v>
      </c>
      <c r="DI23" s="35">
        <v>14.03</v>
      </c>
      <c r="DJ23" s="31">
        <f t="shared" si="47"/>
        <v>0</v>
      </c>
      <c r="DK23" s="31">
        <f t="shared" si="48"/>
        <v>0</v>
      </c>
      <c r="DL23" s="31">
        <f t="shared" si="49"/>
        <v>7.5907590759075907</v>
      </c>
      <c r="DM23" s="31">
        <f t="shared" si="50"/>
        <v>0</v>
      </c>
      <c r="DN23" s="31">
        <f t="shared" si="51"/>
        <v>0</v>
      </c>
      <c r="DO23" s="31">
        <f t="shared" si="52"/>
        <v>0</v>
      </c>
      <c r="DP23" s="31">
        <f t="shared" si="53"/>
        <v>0</v>
      </c>
      <c r="DQ23" s="31">
        <f t="shared" si="54"/>
        <v>1.9801980198019802</v>
      </c>
      <c r="DR23" s="31">
        <f t="shared" si="55"/>
        <v>0</v>
      </c>
      <c r="DS23" s="31">
        <f t="shared" si="56"/>
        <v>0</v>
      </c>
      <c r="DT23" s="31">
        <f t="shared" si="57"/>
        <v>0</v>
      </c>
      <c r="DU23" s="31">
        <f t="shared" si="58"/>
        <v>5.6105610561056105</v>
      </c>
      <c r="DV23" s="31">
        <f t="shared" si="59"/>
        <v>0</v>
      </c>
      <c r="DW23" s="31">
        <f t="shared" si="60"/>
        <v>0</v>
      </c>
      <c r="DX23" s="31">
        <f t="shared" si="61"/>
        <v>26.072607260726073</v>
      </c>
      <c r="DY23" s="31">
        <f t="shared" si="62"/>
        <v>14.85148514851485</v>
      </c>
      <c r="DZ23" s="31">
        <f t="shared" si="63"/>
        <v>0</v>
      </c>
      <c r="EA23" s="31">
        <f t="shared" si="64"/>
        <v>0</v>
      </c>
      <c r="EB23" s="31">
        <f t="shared" si="65"/>
        <v>0</v>
      </c>
      <c r="EC23" s="31">
        <f t="shared" si="66"/>
        <v>2.3102310231023102</v>
      </c>
      <c r="ED23" s="31">
        <f t="shared" si="67"/>
        <v>0</v>
      </c>
      <c r="EE23" s="31">
        <f t="shared" si="68"/>
        <v>3.6303630363036308</v>
      </c>
      <c r="EF23" s="31">
        <f t="shared" si="69"/>
        <v>0.66006600660066006</v>
      </c>
      <c r="EG23" s="31">
        <f t="shared" si="70"/>
        <v>0.33003300330033003</v>
      </c>
      <c r="EH23" s="31">
        <f t="shared" si="71"/>
        <v>0</v>
      </c>
      <c r="EI23" s="31">
        <f t="shared" si="72"/>
        <v>0</v>
      </c>
      <c r="EJ23" s="31">
        <f t="shared" si="73"/>
        <v>0.66006600660066006</v>
      </c>
      <c r="EK23" s="31">
        <f t="shared" si="103"/>
        <v>6.9306930693069315</v>
      </c>
      <c r="EL23" s="31">
        <f t="shared" si="74"/>
        <v>0</v>
      </c>
      <c r="EM23" s="31">
        <f t="shared" si="75"/>
        <v>0</v>
      </c>
      <c r="EN23" s="31">
        <f t="shared" si="76"/>
        <v>0.33003300330033003</v>
      </c>
      <c r="EO23" s="31">
        <f t="shared" si="77"/>
        <v>0</v>
      </c>
      <c r="EP23" s="31">
        <f t="shared" si="78"/>
        <v>0</v>
      </c>
      <c r="EQ23" s="31">
        <f t="shared" si="79"/>
        <v>0.33003300330033003</v>
      </c>
      <c r="ER23" s="31">
        <f t="shared" si="80"/>
        <v>15.841584158415841</v>
      </c>
      <c r="ES23" s="31">
        <f t="shared" si="81"/>
        <v>1.9801980198019802</v>
      </c>
      <c r="ET23" s="31">
        <f t="shared" si="82"/>
        <v>0</v>
      </c>
      <c r="EU23" s="31">
        <f t="shared" si="83"/>
        <v>5.6105610561056105</v>
      </c>
      <c r="EV23" s="31">
        <f t="shared" si="84"/>
        <v>0.99009900990099009</v>
      </c>
      <c r="EW23" s="31">
        <f t="shared" si="85"/>
        <v>0.99009900990099009</v>
      </c>
      <c r="EX23" s="31">
        <f t="shared" si="86"/>
        <v>0</v>
      </c>
      <c r="EY23" s="31">
        <f t="shared" si="87"/>
        <v>0</v>
      </c>
      <c r="EZ23" s="31">
        <f t="shared" si="88"/>
        <v>0</v>
      </c>
      <c r="FA23" s="31">
        <f t="shared" si="89"/>
        <v>0.99009900990099009</v>
      </c>
      <c r="FB23" s="31">
        <f t="shared" si="90"/>
        <v>0</v>
      </c>
      <c r="FC23" s="34">
        <f t="shared" si="104"/>
        <v>2.3102310231023102</v>
      </c>
      <c r="FE23" s="55">
        <v>391</v>
      </c>
      <c r="FF23" s="14" t="s">
        <v>41</v>
      </c>
      <c r="FG23" s="14" t="s">
        <v>49</v>
      </c>
      <c r="FH23" s="14" t="s">
        <v>31</v>
      </c>
      <c r="FI23" s="15" t="s">
        <v>42</v>
      </c>
      <c r="FJ23" s="1">
        <v>14.03</v>
      </c>
      <c r="FK23" s="8">
        <f t="shared" si="92"/>
        <v>0.2791236506971575</v>
      </c>
      <c r="FL23" s="8">
        <f t="shared" si="93"/>
        <v>0.1411881176170374</v>
      </c>
      <c r="FM23" s="8">
        <f t="shared" si="94"/>
        <v>0.23913901320266989</v>
      </c>
      <c r="FN23" s="8">
        <f t="shared" si="95"/>
        <v>0.53589808463892752</v>
      </c>
      <c r="FO23" s="8">
        <f t="shared" si="96"/>
        <v>0.39561552859542759</v>
      </c>
      <c r="FP23" s="8">
        <f t="shared" si="97"/>
        <v>0.19170721961104498</v>
      </c>
      <c r="FQ23" s="8">
        <f t="shared" si="98"/>
        <v>8.1334090725493025E-2</v>
      </c>
      <c r="FR23" s="8">
        <f t="shared" si="99"/>
        <v>0.26640202598464946</v>
      </c>
      <c r="FS23" s="8">
        <f t="shared" si="100"/>
        <v>0.40935191937899729</v>
      </c>
      <c r="FT23" s="8">
        <f t="shared" si="101"/>
        <v>0.1411881176170374</v>
      </c>
      <c r="FU23" s="8">
        <f t="shared" si="102"/>
        <v>0.23913901320266989</v>
      </c>
      <c r="FV23" s="138" t="s">
        <v>107</v>
      </c>
    </row>
    <row r="24" spans="1:178" x14ac:dyDescent="0.25">
      <c r="A24" s="55">
        <v>391</v>
      </c>
      <c r="B24" s="14" t="s">
        <v>41</v>
      </c>
      <c r="C24" s="14" t="s">
        <v>49</v>
      </c>
      <c r="D24" s="14" t="s">
        <v>45</v>
      </c>
      <c r="E24" s="15" t="s">
        <v>42</v>
      </c>
      <c r="F24" s="1">
        <v>15.54</v>
      </c>
      <c r="G24" s="23"/>
      <c r="H24" s="23"/>
      <c r="I24" s="23">
        <v>36</v>
      </c>
      <c r="J24" s="23"/>
      <c r="K24" s="23"/>
      <c r="L24" s="23"/>
      <c r="M24" s="23"/>
      <c r="N24" s="23">
        <v>5</v>
      </c>
      <c r="O24" s="23"/>
      <c r="P24" s="23"/>
      <c r="Q24" s="23"/>
      <c r="R24" s="7">
        <v>9</v>
      </c>
      <c r="S24" s="23"/>
      <c r="T24" s="23"/>
      <c r="U24" s="23">
        <v>113</v>
      </c>
      <c r="V24" s="23">
        <v>21</v>
      </c>
      <c r="W24" s="23"/>
      <c r="X24" s="23"/>
      <c r="Y24" s="23"/>
      <c r="Z24" s="23"/>
      <c r="AA24" s="23"/>
      <c r="AB24" s="23">
        <v>22</v>
      </c>
      <c r="AC24" s="23">
        <v>4</v>
      </c>
      <c r="AD24" s="23">
        <v>1</v>
      </c>
      <c r="AE24" s="23"/>
      <c r="AF24" s="23"/>
      <c r="AG24" s="23"/>
      <c r="AH24" s="23">
        <v>3</v>
      </c>
      <c r="AI24" s="23"/>
      <c r="AJ24" s="23"/>
      <c r="AK24" s="23">
        <v>1</v>
      </c>
      <c r="AL24" s="23"/>
      <c r="AM24" s="23"/>
      <c r="AN24" s="23">
        <v>3</v>
      </c>
      <c r="AO24" s="23">
        <v>59</v>
      </c>
      <c r="AP24" s="23">
        <v>9</v>
      </c>
      <c r="AQ24" s="23"/>
      <c r="AR24" s="23">
        <v>5</v>
      </c>
      <c r="AS24" s="23"/>
      <c r="AT24" s="23">
        <v>4</v>
      </c>
      <c r="AU24" s="23">
        <v>5</v>
      </c>
      <c r="AV24" s="23">
        <v>1</v>
      </c>
      <c r="AW24" s="23"/>
      <c r="AX24" s="7">
        <v>4</v>
      </c>
      <c r="AY24" s="7"/>
      <c r="AZ24" s="7"/>
      <c r="BA24" s="11">
        <f t="shared" si="0"/>
        <v>305</v>
      </c>
      <c r="BC24" s="55">
        <v>391</v>
      </c>
      <c r="BD24" s="14" t="s">
        <v>41</v>
      </c>
      <c r="BE24" s="14" t="s">
        <v>49</v>
      </c>
      <c r="BF24" s="14" t="s">
        <v>45</v>
      </c>
      <c r="BG24" s="15" t="s">
        <v>42</v>
      </c>
      <c r="BH24" s="1">
        <v>15.54</v>
      </c>
      <c r="BI24" s="8">
        <f t="shared" si="1"/>
        <v>0</v>
      </c>
      <c r="BJ24" s="8">
        <f t="shared" si="2"/>
        <v>0</v>
      </c>
      <c r="BK24" s="8">
        <f t="shared" si="3"/>
        <v>0.11803278688524591</v>
      </c>
      <c r="BL24" s="8">
        <f t="shared" si="4"/>
        <v>0</v>
      </c>
      <c r="BM24" s="8">
        <f t="shared" si="5"/>
        <v>0</v>
      </c>
      <c r="BN24" s="8">
        <f t="shared" si="6"/>
        <v>0</v>
      </c>
      <c r="BO24" s="8">
        <f t="shared" si="7"/>
        <v>0</v>
      </c>
      <c r="BP24" s="8">
        <f t="shared" si="8"/>
        <v>1.6393442622950821E-2</v>
      </c>
      <c r="BQ24" s="8">
        <f t="shared" si="9"/>
        <v>0</v>
      </c>
      <c r="BR24" s="8">
        <f t="shared" si="10"/>
        <v>0</v>
      </c>
      <c r="BS24" s="8">
        <f t="shared" si="11"/>
        <v>0</v>
      </c>
      <c r="BT24" s="8">
        <f t="shared" si="12"/>
        <v>2.9508196721311476E-2</v>
      </c>
      <c r="BU24" s="8">
        <f t="shared" si="13"/>
        <v>0</v>
      </c>
      <c r="BV24" s="8">
        <f t="shared" si="14"/>
        <v>0</v>
      </c>
      <c r="BW24" s="8">
        <f t="shared" si="15"/>
        <v>0.37049180327868853</v>
      </c>
      <c r="BX24" s="8">
        <f t="shared" si="16"/>
        <v>6.8852459016393447E-2</v>
      </c>
      <c r="BY24" s="8">
        <f t="shared" si="17"/>
        <v>0</v>
      </c>
      <c r="BZ24" s="8">
        <f t="shared" si="18"/>
        <v>0</v>
      </c>
      <c r="CA24" s="8">
        <f t="shared" si="19"/>
        <v>0</v>
      </c>
      <c r="CB24" s="8">
        <f t="shared" si="20"/>
        <v>0</v>
      </c>
      <c r="CC24" s="8">
        <f t="shared" si="21"/>
        <v>0</v>
      </c>
      <c r="CD24" s="8">
        <f t="shared" si="22"/>
        <v>7.2131147540983612E-2</v>
      </c>
      <c r="CE24" s="8">
        <f t="shared" si="23"/>
        <v>1.3114754098360656E-2</v>
      </c>
      <c r="CF24" s="8">
        <f t="shared" si="24"/>
        <v>3.2786885245901639E-3</v>
      </c>
      <c r="CG24" s="8">
        <f t="shared" si="25"/>
        <v>0</v>
      </c>
      <c r="CH24" s="8">
        <f t="shared" si="26"/>
        <v>0</v>
      </c>
      <c r="CI24" s="8">
        <f t="shared" si="27"/>
        <v>0</v>
      </c>
      <c r="CJ24" s="8">
        <f t="shared" si="28"/>
        <v>9.8360655737704927E-3</v>
      </c>
      <c r="CK24" s="8">
        <f t="shared" si="29"/>
        <v>0</v>
      </c>
      <c r="CL24" s="8">
        <f t="shared" si="30"/>
        <v>0</v>
      </c>
      <c r="CM24" s="8">
        <f t="shared" si="31"/>
        <v>3.2786885245901639E-3</v>
      </c>
      <c r="CN24" s="8">
        <f t="shared" si="32"/>
        <v>0</v>
      </c>
      <c r="CO24" s="8">
        <f t="shared" si="33"/>
        <v>0</v>
      </c>
      <c r="CP24" s="8">
        <f t="shared" si="34"/>
        <v>9.8360655737704927E-3</v>
      </c>
      <c r="CQ24" s="8">
        <f t="shared" si="35"/>
        <v>0.19344262295081968</v>
      </c>
      <c r="CR24" s="8">
        <f t="shared" si="36"/>
        <v>2.9508196721311476E-2</v>
      </c>
      <c r="CS24" s="8">
        <f t="shared" si="37"/>
        <v>0</v>
      </c>
      <c r="CT24" s="8">
        <f t="shared" si="38"/>
        <v>1.6393442622950821E-2</v>
      </c>
      <c r="CU24" s="8">
        <f t="shared" si="39"/>
        <v>0</v>
      </c>
      <c r="CV24" s="8">
        <f t="shared" si="40"/>
        <v>1.3114754098360656E-2</v>
      </c>
      <c r="CW24" s="8">
        <f t="shared" si="41"/>
        <v>1.6393442622950821E-2</v>
      </c>
      <c r="CX24" s="8">
        <f t="shared" si="42"/>
        <v>3.2786885245901639E-3</v>
      </c>
      <c r="CY24" s="8">
        <f t="shared" si="43"/>
        <v>0</v>
      </c>
      <c r="CZ24" s="8">
        <f t="shared" si="44"/>
        <v>1.3114754098360656E-2</v>
      </c>
      <c r="DA24" s="8">
        <f t="shared" si="45"/>
        <v>0</v>
      </c>
      <c r="DB24" s="13">
        <f t="shared" si="46"/>
        <v>0</v>
      </c>
      <c r="DD24" s="55">
        <v>391</v>
      </c>
      <c r="DE24" s="14" t="s">
        <v>41</v>
      </c>
      <c r="DF24" s="14" t="s">
        <v>49</v>
      </c>
      <c r="DG24" s="14" t="s">
        <v>45</v>
      </c>
      <c r="DH24" s="15" t="s">
        <v>42</v>
      </c>
      <c r="DI24" s="35">
        <v>15.54</v>
      </c>
      <c r="DJ24" s="31">
        <f t="shared" si="47"/>
        <v>0</v>
      </c>
      <c r="DK24" s="31">
        <f t="shared" si="48"/>
        <v>0</v>
      </c>
      <c r="DL24" s="31">
        <f t="shared" si="49"/>
        <v>11.803278688524591</v>
      </c>
      <c r="DM24" s="31">
        <f t="shared" si="50"/>
        <v>0</v>
      </c>
      <c r="DN24" s="31">
        <f t="shared" si="51"/>
        <v>0</v>
      </c>
      <c r="DO24" s="31">
        <f t="shared" si="52"/>
        <v>0</v>
      </c>
      <c r="DP24" s="31">
        <f t="shared" si="53"/>
        <v>0</v>
      </c>
      <c r="DQ24" s="31">
        <f t="shared" si="54"/>
        <v>1.639344262295082</v>
      </c>
      <c r="DR24" s="31">
        <f t="shared" si="55"/>
        <v>0</v>
      </c>
      <c r="DS24" s="31">
        <f t="shared" si="56"/>
        <v>0</v>
      </c>
      <c r="DT24" s="31">
        <f t="shared" si="57"/>
        <v>0</v>
      </c>
      <c r="DU24" s="31">
        <f t="shared" si="58"/>
        <v>2.9508196721311477</v>
      </c>
      <c r="DV24" s="31">
        <f t="shared" si="59"/>
        <v>0</v>
      </c>
      <c r="DW24" s="31">
        <f t="shared" si="60"/>
        <v>0</v>
      </c>
      <c r="DX24" s="31">
        <f t="shared" si="61"/>
        <v>37.049180327868854</v>
      </c>
      <c r="DY24" s="31">
        <f t="shared" si="62"/>
        <v>6.8852459016393448</v>
      </c>
      <c r="DZ24" s="31">
        <f t="shared" si="63"/>
        <v>0</v>
      </c>
      <c r="EA24" s="31">
        <f t="shared" si="64"/>
        <v>0</v>
      </c>
      <c r="EB24" s="31">
        <f t="shared" si="65"/>
        <v>0</v>
      </c>
      <c r="EC24" s="31">
        <f t="shared" si="66"/>
        <v>0</v>
      </c>
      <c r="ED24" s="31">
        <f t="shared" si="67"/>
        <v>0</v>
      </c>
      <c r="EE24" s="31">
        <f t="shared" si="68"/>
        <v>7.2131147540983616</v>
      </c>
      <c r="EF24" s="31">
        <f t="shared" si="69"/>
        <v>1.3114754098360655</v>
      </c>
      <c r="EG24" s="31">
        <f t="shared" si="70"/>
        <v>0.32786885245901637</v>
      </c>
      <c r="EH24" s="31">
        <f t="shared" si="71"/>
        <v>0</v>
      </c>
      <c r="EI24" s="31">
        <f t="shared" si="72"/>
        <v>0</v>
      </c>
      <c r="EJ24" s="31">
        <f t="shared" si="73"/>
        <v>0</v>
      </c>
      <c r="EK24" s="31">
        <f t="shared" si="103"/>
        <v>0.98360655737704927</v>
      </c>
      <c r="EL24" s="31">
        <f t="shared" si="74"/>
        <v>0</v>
      </c>
      <c r="EM24" s="31">
        <f t="shared" si="75"/>
        <v>0</v>
      </c>
      <c r="EN24" s="31">
        <f t="shared" si="76"/>
        <v>0.32786885245901637</v>
      </c>
      <c r="EO24" s="31">
        <f t="shared" si="77"/>
        <v>0</v>
      </c>
      <c r="EP24" s="31">
        <f t="shared" si="78"/>
        <v>0</v>
      </c>
      <c r="EQ24" s="31">
        <f t="shared" si="79"/>
        <v>0.98360655737704927</v>
      </c>
      <c r="ER24" s="31">
        <f t="shared" si="80"/>
        <v>19.344262295081968</v>
      </c>
      <c r="ES24" s="31">
        <f t="shared" si="81"/>
        <v>2.9508196721311477</v>
      </c>
      <c r="ET24" s="31">
        <f t="shared" si="82"/>
        <v>0</v>
      </c>
      <c r="EU24" s="31">
        <f t="shared" si="83"/>
        <v>1.639344262295082</v>
      </c>
      <c r="EV24" s="31">
        <f t="shared" si="84"/>
        <v>0</v>
      </c>
      <c r="EW24" s="31">
        <f t="shared" si="85"/>
        <v>1.3114754098360655</v>
      </c>
      <c r="EX24" s="31">
        <f t="shared" si="86"/>
        <v>1.639344262295082</v>
      </c>
      <c r="EY24" s="31">
        <f t="shared" si="87"/>
        <v>0.32786885245901637</v>
      </c>
      <c r="EZ24" s="31">
        <f t="shared" si="88"/>
        <v>0</v>
      </c>
      <c r="FA24" s="31">
        <f t="shared" si="89"/>
        <v>1.3114754098360655</v>
      </c>
      <c r="FB24" s="31">
        <f t="shared" si="90"/>
        <v>0</v>
      </c>
      <c r="FC24" s="34">
        <f t="shared" si="104"/>
        <v>0</v>
      </c>
      <c r="FE24" s="55">
        <v>391</v>
      </c>
      <c r="FF24" s="14" t="s">
        <v>41</v>
      </c>
      <c r="FG24" s="14" t="s">
        <v>49</v>
      </c>
      <c r="FH24" s="14" t="s">
        <v>45</v>
      </c>
      <c r="FI24" s="15" t="s">
        <v>42</v>
      </c>
      <c r="FJ24" s="1">
        <v>15.54</v>
      </c>
      <c r="FK24" s="8">
        <f t="shared" si="92"/>
        <v>0.35070395716302816</v>
      </c>
      <c r="FL24" s="8">
        <f t="shared" si="93"/>
        <v>0.12838931363548159</v>
      </c>
      <c r="FM24" s="8">
        <f t="shared" si="94"/>
        <v>0.17263573665689824</v>
      </c>
      <c r="FN24" s="8">
        <f t="shared" si="95"/>
        <v>0.65439631168291068</v>
      </c>
      <c r="FO24" s="8">
        <f t="shared" si="96"/>
        <v>0.26550594774379654</v>
      </c>
      <c r="FP24" s="8">
        <f t="shared" si="97"/>
        <v>0.2719106993764997</v>
      </c>
      <c r="FQ24" s="8">
        <f t="shared" si="98"/>
        <v>0</v>
      </c>
      <c r="FR24" s="8">
        <f t="shared" si="99"/>
        <v>9.9340249765777711E-2</v>
      </c>
      <c r="FS24" s="8">
        <f t="shared" si="100"/>
        <v>0.45539949117817047</v>
      </c>
      <c r="FT24" s="8">
        <f t="shared" si="101"/>
        <v>0.17263573665689824</v>
      </c>
      <c r="FU24" s="8">
        <f t="shared" si="102"/>
        <v>0.12838931363548159</v>
      </c>
      <c r="FV24" s="144">
        <v>2</v>
      </c>
    </row>
    <row r="25" spans="1:178" x14ac:dyDescent="0.25">
      <c r="A25" s="55">
        <v>391</v>
      </c>
      <c r="B25" s="14" t="s">
        <v>41</v>
      </c>
      <c r="C25" s="14" t="s">
        <v>49</v>
      </c>
      <c r="D25" s="14" t="s">
        <v>47</v>
      </c>
      <c r="E25" s="15" t="s">
        <v>51</v>
      </c>
      <c r="F25" s="1">
        <v>18.989999999999998</v>
      </c>
      <c r="G25" s="23"/>
      <c r="H25" s="23"/>
      <c r="I25" s="23">
        <v>20</v>
      </c>
      <c r="J25" s="23"/>
      <c r="K25" s="23"/>
      <c r="L25" s="23"/>
      <c r="M25" s="23">
        <v>2</v>
      </c>
      <c r="N25" s="23">
        <v>12</v>
      </c>
      <c r="O25" s="23"/>
      <c r="P25" s="23">
        <v>2</v>
      </c>
      <c r="Q25" s="23"/>
      <c r="R25" s="7">
        <v>20</v>
      </c>
      <c r="S25" s="7"/>
      <c r="T25" s="23"/>
      <c r="U25" s="23">
        <v>88</v>
      </c>
      <c r="V25" s="23">
        <v>49</v>
      </c>
      <c r="W25" s="23"/>
      <c r="X25" s="23"/>
      <c r="Y25" s="23"/>
      <c r="Z25" s="23">
        <v>13</v>
      </c>
      <c r="AA25" s="23"/>
      <c r="AB25" s="23">
        <v>2</v>
      </c>
      <c r="AC25" s="23">
        <v>2</v>
      </c>
      <c r="AD25" s="23">
        <v>3</v>
      </c>
      <c r="AE25" s="23">
        <v>1</v>
      </c>
      <c r="AF25" s="23">
        <v>1</v>
      </c>
      <c r="AG25" s="23"/>
      <c r="AH25" s="23">
        <v>10</v>
      </c>
      <c r="AI25" s="23"/>
      <c r="AJ25" s="23"/>
      <c r="AK25" s="23">
        <v>3</v>
      </c>
      <c r="AL25" s="23"/>
      <c r="AM25" s="23"/>
      <c r="AN25" s="23">
        <v>4</v>
      </c>
      <c r="AO25" s="23">
        <v>32</v>
      </c>
      <c r="AP25" s="23">
        <v>2</v>
      </c>
      <c r="AQ25" s="23"/>
      <c r="AR25" s="23">
        <v>3</v>
      </c>
      <c r="AS25" s="23">
        <v>1</v>
      </c>
      <c r="AT25" s="23">
        <v>4</v>
      </c>
      <c r="AU25" s="23">
        <v>8</v>
      </c>
      <c r="AV25" s="23"/>
      <c r="AW25" s="23"/>
      <c r="AX25" s="7">
        <v>0</v>
      </c>
      <c r="AY25" s="23"/>
      <c r="AZ25" s="23">
        <v>3</v>
      </c>
      <c r="BA25" s="11">
        <f t="shared" si="0"/>
        <v>285</v>
      </c>
      <c r="BC25" s="55">
        <v>391</v>
      </c>
      <c r="BD25" s="14" t="s">
        <v>41</v>
      </c>
      <c r="BE25" s="14" t="s">
        <v>49</v>
      </c>
      <c r="BF25" s="14" t="s">
        <v>47</v>
      </c>
      <c r="BG25" s="15" t="s">
        <v>51</v>
      </c>
      <c r="BH25" s="1">
        <v>18.989999999999998</v>
      </c>
      <c r="BI25" s="8">
        <f t="shared" si="1"/>
        <v>0</v>
      </c>
      <c r="BJ25" s="8">
        <f t="shared" si="2"/>
        <v>0</v>
      </c>
      <c r="BK25" s="8">
        <f t="shared" si="3"/>
        <v>7.0175438596491224E-2</v>
      </c>
      <c r="BL25" s="8">
        <f t="shared" si="4"/>
        <v>0</v>
      </c>
      <c r="BM25" s="8">
        <f t="shared" si="5"/>
        <v>0</v>
      </c>
      <c r="BN25" s="8">
        <f t="shared" si="6"/>
        <v>0</v>
      </c>
      <c r="BO25" s="8">
        <f t="shared" si="7"/>
        <v>7.0175438596491229E-3</v>
      </c>
      <c r="BP25" s="8">
        <f t="shared" si="8"/>
        <v>4.2105263157894736E-2</v>
      </c>
      <c r="BQ25" s="8">
        <f t="shared" si="9"/>
        <v>0</v>
      </c>
      <c r="BR25" s="8">
        <f t="shared" si="10"/>
        <v>7.0175438596491229E-3</v>
      </c>
      <c r="BS25" s="8">
        <f t="shared" si="11"/>
        <v>0</v>
      </c>
      <c r="BT25" s="8">
        <f t="shared" si="12"/>
        <v>7.0175438596491224E-2</v>
      </c>
      <c r="BU25" s="8">
        <f t="shared" si="13"/>
        <v>0</v>
      </c>
      <c r="BV25" s="8">
        <f t="shared" si="14"/>
        <v>0</v>
      </c>
      <c r="BW25" s="8">
        <f t="shared" si="15"/>
        <v>0.30877192982456142</v>
      </c>
      <c r="BX25" s="8">
        <f t="shared" si="16"/>
        <v>0.17192982456140352</v>
      </c>
      <c r="BY25" s="8">
        <f t="shared" si="17"/>
        <v>0</v>
      </c>
      <c r="BZ25" s="8">
        <f t="shared" si="18"/>
        <v>0</v>
      </c>
      <c r="CA25" s="8">
        <f t="shared" si="19"/>
        <v>0</v>
      </c>
      <c r="CB25" s="8">
        <f t="shared" si="20"/>
        <v>4.5614035087719301E-2</v>
      </c>
      <c r="CC25" s="8">
        <f t="shared" si="21"/>
        <v>0</v>
      </c>
      <c r="CD25" s="8">
        <f t="shared" si="22"/>
        <v>7.0175438596491229E-3</v>
      </c>
      <c r="CE25" s="8">
        <f t="shared" si="23"/>
        <v>7.0175438596491229E-3</v>
      </c>
      <c r="CF25" s="8">
        <f t="shared" si="24"/>
        <v>1.0526315789473684E-2</v>
      </c>
      <c r="CG25" s="8">
        <f t="shared" si="25"/>
        <v>3.5087719298245615E-3</v>
      </c>
      <c r="CH25" s="8">
        <f t="shared" si="26"/>
        <v>3.5087719298245615E-3</v>
      </c>
      <c r="CI25" s="8">
        <f t="shared" si="27"/>
        <v>0</v>
      </c>
      <c r="CJ25" s="8">
        <f t="shared" si="28"/>
        <v>3.5087719298245612E-2</v>
      </c>
      <c r="CK25" s="8">
        <f t="shared" si="29"/>
        <v>0</v>
      </c>
      <c r="CL25" s="8">
        <f t="shared" si="30"/>
        <v>0</v>
      </c>
      <c r="CM25" s="8">
        <f t="shared" si="31"/>
        <v>1.0526315789473684E-2</v>
      </c>
      <c r="CN25" s="8">
        <f t="shared" si="32"/>
        <v>0</v>
      </c>
      <c r="CO25" s="8">
        <f t="shared" si="33"/>
        <v>0</v>
      </c>
      <c r="CP25" s="8">
        <f t="shared" si="34"/>
        <v>1.4035087719298246E-2</v>
      </c>
      <c r="CQ25" s="8">
        <f t="shared" si="35"/>
        <v>0.11228070175438597</v>
      </c>
      <c r="CR25" s="8">
        <f t="shared" si="36"/>
        <v>7.0175438596491229E-3</v>
      </c>
      <c r="CS25" s="8">
        <f t="shared" si="37"/>
        <v>0</v>
      </c>
      <c r="CT25" s="8">
        <f t="shared" si="38"/>
        <v>1.0526315789473684E-2</v>
      </c>
      <c r="CU25" s="8">
        <f t="shared" si="39"/>
        <v>3.5087719298245615E-3</v>
      </c>
      <c r="CV25" s="8">
        <f t="shared" si="40"/>
        <v>1.4035087719298246E-2</v>
      </c>
      <c r="CW25" s="8">
        <f t="shared" si="41"/>
        <v>2.8070175438596492E-2</v>
      </c>
      <c r="CX25" s="8">
        <f t="shared" si="42"/>
        <v>0</v>
      </c>
      <c r="CY25" s="8">
        <f t="shared" si="43"/>
        <v>0</v>
      </c>
      <c r="CZ25" s="8">
        <f t="shared" si="44"/>
        <v>0</v>
      </c>
      <c r="DA25" s="8">
        <f t="shared" si="45"/>
        <v>0</v>
      </c>
      <c r="DB25" s="13">
        <f t="shared" si="46"/>
        <v>1.0526315789473684E-2</v>
      </c>
      <c r="DD25" s="55">
        <v>391</v>
      </c>
      <c r="DE25" s="14" t="s">
        <v>41</v>
      </c>
      <c r="DF25" s="14" t="s">
        <v>49</v>
      </c>
      <c r="DG25" s="14" t="s">
        <v>47</v>
      </c>
      <c r="DH25" s="15" t="s">
        <v>51</v>
      </c>
      <c r="DI25" s="35">
        <v>18.989999999999998</v>
      </c>
      <c r="DJ25" s="31">
        <f t="shared" si="47"/>
        <v>0</v>
      </c>
      <c r="DK25" s="31">
        <f t="shared" si="48"/>
        <v>0</v>
      </c>
      <c r="DL25" s="31">
        <f t="shared" si="49"/>
        <v>7.0175438596491224</v>
      </c>
      <c r="DM25" s="31">
        <f t="shared" si="50"/>
        <v>0</v>
      </c>
      <c r="DN25" s="31">
        <f t="shared" si="51"/>
        <v>0</v>
      </c>
      <c r="DO25" s="31">
        <f t="shared" si="52"/>
        <v>0</v>
      </c>
      <c r="DP25" s="31">
        <f t="shared" si="53"/>
        <v>0.70175438596491224</v>
      </c>
      <c r="DQ25" s="31">
        <f t="shared" si="54"/>
        <v>4.2105263157894735</v>
      </c>
      <c r="DR25" s="31">
        <f t="shared" si="55"/>
        <v>0</v>
      </c>
      <c r="DS25" s="31">
        <f t="shared" si="56"/>
        <v>0.70175438596491224</v>
      </c>
      <c r="DT25" s="31">
        <f t="shared" si="57"/>
        <v>0</v>
      </c>
      <c r="DU25" s="31">
        <f t="shared" si="58"/>
        <v>7.0175438596491224</v>
      </c>
      <c r="DV25" s="31">
        <f t="shared" si="59"/>
        <v>0</v>
      </c>
      <c r="DW25" s="31">
        <f t="shared" si="60"/>
        <v>0</v>
      </c>
      <c r="DX25" s="31">
        <f t="shared" si="61"/>
        <v>30.87719298245614</v>
      </c>
      <c r="DY25" s="31">
        <f t="shared" si="62"/>
        <v>17.192982456140353</v>
      </c>
      <c r="DZ25" s="31">
        <f t="shared" si="63"/>
        <v>0</v>
      </c>
      <c r="EA25" s="31">
        <f t="shared" si="64"/>
        <v>0</v>
      </c>
      <c r="EB25" s="31">
        <f t="shared" si="65"/>
        <v>0</v>
      </c>
      <c r="EC25" s="31">
        <f t="shared" si="66"/>
        <v>4.5614035087719298</v>
      </c>
      <c r="ED25" s="31">
        <f t="shared" si="67"/>
        <v>0</v>
      </c>
      <c r="EE25" s="31">
        <f t="shared" si="68"/>
        <v>0.70175438596491224</v>
      </c>
      <c r="EF25" s="31">
        <f t="shared" si="69"/>
        <v>0.70175438596491224</v>
      </c>
      <c r="EG25" s="31">
        <f t="shared" si="70"/>
        <v>1.0526315789473684</v>
      </c>
      <c r="EH25" s="31">
        <f t="shared" si="71"/>
        <v>0.35087719298245612</v>
      </c>
      <c r="EI25" s="31">
        <f t="shared" si="72"/>
        <v>0.35087719298245612</v>
      </c>
      <c r="EJ25" s="31">
        <f t="shared" si="73"/>
        <v>0</v>
      </c>
      <c r="EK25" s="31">
        <f t="shared" si="103"/>
        <v>3.5087719298245612</v>
      </c>
      <c r="EL25" s="31">
        <f t="shared" si="74"/>
        <v>0</v>
      </c>
      <c r="EM25" s="31">
        <f t="shared" si="75"/>
        <v>0</v>
      </c>
      <c r="EN25" s="31">
        <f t="shared" si="76"/>
        <v>1.0526315789473684</v>
      </c>
      <c r="EO25" s="31">
        <f t="shared" si="77"/>
        <v>0</v>
      </c>
      <c r="EP25" s="31">
        <f t="shared" si="78"/>
        <v>0</v>
      </c>
      <c r="EQ25" s="31">
        <f t="shared" si="79"/>
        <v>1.4035087719298245</v>
      </c>
      <c r="ER25" s="31">
        <f t="shared" si="80"/>
        <v>11.228070175438596</v>
      </c>
      <c r="ES25" s="31">
        <f t="shared" si="81"/>
        <v>0.70175438596491224</v>
      </c>
      <c r="ET25" s="31">
        <f t="shared" si="82"/>
        <v>0</v>
      </c>
      <c r="EU25" s="31">
        <f t="shared" si="83"/>
        <v>1.0526315789473684</v>
      </c>
      <c r="EV25" s="31">
        <f t="shared" si="84"/>
        <v>0.35087719298245612</v>
      </c>
      <c r="EW25" s="31">
        <f t="shared" si="85"/>
        <v>1.4035087719298245</v>
      </c>
      <c r="EX25" s="31">
        <f t="shared" si="86"/>
        <v>2.807017543859649</v>
      </c>
      <c r="EY25" s="31">
        <f t="shared" si="87"/>
        <v>0</v>
      </c>
      <c r="EZ25" s="31">
        <f t="shared" si="88"/>
        <v>0</v>
      </c>
      <c r="FA25" s="31">
        <f t="shared" si="89"/>
        <v>0</v>
      </c>
      <c r="FB25" s="31">
        <f t="shared" si="90"/>
        <v>0</v>
      </c>
      <c r="FC25" s="34">
        <f t="shared" si="104"/>
        <v>1.0526315789473684</v>
      </c>
      <c r="FE25" s="55">
        <v>391</v>
      </c>
      <c r="FF25" s="14" t="s">
        <v>41</v>
      </c>
      <c r="FG25" s="14" t="s">
        <v>49</v>
      </c>
      <c r="FH25" s="14" t="s">
        <v>47</v>
      </c>
      <c r="FI25" s="15" t="s">
        <v>51</v>
      </c>
      <c r="FJ25" s="1">
        <v>18.989999999999998</v>
      </c>
      <c r="FK25" s="8">
        <f t="shared" si="92"/>
        <v>0.26810692725148128</v>
      </c>
      <c r="FL25" s="8">
        <f t="shared" si="93"/>
        <v>0.20666362769154553</v>
      </c>
      <c r="FM25" s="8">
        <f t="shared" si="94"/>
        <v>0.26810692725148128</v>
      </c>
      <c r="FN25" s="8">
        <f t="shared" si="95"/>
        <v>0.58917162583404137</v>
      </c>
      <c r="FO25" s="8">
        <f t="shared" si="96"/>
        <v>0.42755178793678095</v>
      </c>
      <c r="FP25" s="8">
        <f t="shared" si="97"/>
        <v>8.3869069882062205E-2</v>
      </c>
      <c r="FQ25" s="8">
        <f t="shared" si="98"/>
        <v>0</v>
      </c>
      <c r="FR25" s="8">
        <f t="shared" si="99"/>
        <v>0.18843025054954424</v>
      </c>
      <c r="FS25" s="8">
        <f t="shared" si="100"/>
        <v>0.34169345589030931</v>
      </c>
      <c r="FT25" s="8">
        <f t="shared" si="101"/>
        <v>8.3869069882062205E-2</v>
      </c>
      <c r="FU25" s="8">
        <f t="shared" si="102"/>
        <v>0.10277868940498416</v>
      </c>
      <c r="FV25" s="138" t="s">
        <v>107</v>
      </c>
    </row>
    <row r="26" spans="1:178" x14ac:dyDescent="0.25">
      <c r="A26" s="55">
        <v>391</v>
      </c>
      <c r="B26" s="14" t="s">
        <v>41</v>
      </c>
      <c r="C26" s="14" t="s">
        <v>52</v>
      </c>
      <c r="D26" s="14" t="s">
        <v>28</v>
      </c>
      <c r="E26" s="15" t="s">
        <v>42</v>
      </c>
      <c r="F26" s="1">
        <v>19.010000000000002</v>
      </c>
      <c r="G26" s="23"/>
      <c r="H26" s="23"/>
      <c r="I26" s="23">
        <v>27</v>
      </c>
      <c r="J26" s="23"/>
      <c r="K26" s="23"/>
      <c r="L26" s="23"/>
      <c r="M26" s="23">
        <v>2</v>
      </c>
      <c r="N26" s="23">
        <v>7</v>
      </c>
      <c r="O26" s="23"/>
      <c r="P26" s="23"/>
      <c r="Q26" s="23"/>
      <c r="R26" s="7">
        <v>10</v>
      </c>
      <c r="S26" s="7"/>
      <c r="T26" s="23"/>
      <c r="U26" s="23">
        <v>100</v>
      </c>
      <c r="V26" s="23">
        <v>34</v>
      </c>
      <c r="W26" s="23"/>
      <c r="X26" s="23">
        <v>1</v>
      </c>
      <c r="Y26" s="23"/>
      <c r="Z26" s="23">
        <v>2</v>
      </c>
      <c r="AA26" s="23"/>
      <c r="AB26" s="23">
        <v>13</v>
      </c>
      <c r="AC26" s="23">
        <v>1</v>
      </c>
      <c r="AD26" s="23"/>
      <c r="AE26" s="23"/>
      <c r="AF26" s="23">
        <v>1</v>
      </c>
      <c r="AG26" s="23"/>
      <c r="AH26" s="23">
        <v>9</v>
      </c>
      <c r="AI26" s="23"/>
      <c r="AJ26" s="23"/>
      <c r="AK26" s="23">
        <v>3</v>
      </c>
      <c r="AL26" s="23"/>
      <c r="AM26" s="23"/>
      <c r="AN26" s="23">
        <v>2</v>
      </c>
      <c r="AO26" s="23">
        <v>47</v>
      </c>
      <c r="AP26" s="23">
        <v>11</v>
      </c>
      <c r="AQ26" s="23"/>
      <c r="AR26" s="23">
        <v>7</v>
      </c>
      <c r="AS26" s="23"/>
      <c r="AT26" s="23">
        <v>4</v>
      </c>
      <c r="AU26" s="23"/>
      <c r="AV26" s="23"/>
      <c r="AW26" s="23"/>
      <c r="AX26" s="7">
        <v>1</v>
      </c>
      <c r="AY26" s="23"/>
      <c r="AZ26" s="23">
        <v>5</v>
      </c>
      <c r="BA26" s="11">
        <f t="shared" si="0"/>
        <v>287</v>
      </c>
      <c r="BC26" s="55">
        <v>391</v>
      </c>
      <c r="BD26" s="14" t="s">
        <v>41</v>
      </c>
      <c r="BE26" s="14" t="s">
        <v>52</v>
      </c>
      <c r="BF26" s="14" t="s">
        <v>28</v>
      </c>
      <c r="BG26" s="15" t="s">
        <v>42</v>
      </c>
      <c r="BH26" s="1">
        <v>19.010000000000002</v>
      </c>
      <c r="BI26" s="8">
        <f t="shared" si="1"/>
        <v>0</v>
      </c>
      <c r="BJ26" s="8">
        <f t="shared" si="2"/>
        <v>0</v>
      </c>
      <c r="BK26" s="8">
        <f t="shared" si="3"/>
        <v>9.4076655052264813E-2</v>
      </c>
      <c r="BL26" s="8">
        <f t="shared" si="4"/>
        <v>0</v>
      </c>
      <c r="BM26" s="8">
        <f t="shared" si="5"/>
        <v>0</v>
      </c>
      <c r="BN26" s="8">
        <f t="shared" si="6"/>
        <v>0</v>
      </c>
      <c r="BO26" s="8">
        <f t="shared" si="7"/>
        <v>6.9686411149825784E-3</v>
      </c>
      <c r="BP26" s="8">
        <f t="shared" si="8"/>
        <v>2.4390243902439025E-2</v>
      </c>
      <c r="BQ26" s="8">
        <f t="shared" si="9"/>
        <v>0</v>
      </c>
      <c r="BR26" s="8">
        <f t="shared" si="10"/>
        <v>0</v>
      </c>
      <c r="BS26" s="8">
        <f t="shared" si="11"/>
        <v>0</v>
      </c>
      <c r="BT26" s="8">
        <f t="shared" si="12"/>
        <v>3.484320557491289E-2</v>
      </c>
      <c r="BU26" s="8">
        <f t="shared" si="13"/>
        <v>0</v>
      </c>
      <c r="BV26" s="8">
        <f t="shared" si="14"/>
        <v>0</v>
      </c>
      <c r="BW26" s="8">
        <f t="shared" si="15"/>
        <v>0.34843205574912894</v>
      </c>
      <c r="BX26" s="8">
        <f t="shared" si="16"/>
        <v>0.11846689895470383</v>
      </c>
      <c r="BY26" s="8">
        <f t="shared" si="17"/>
        <v>0</v>
      </c>
      <c r="BZ26" s="8">
        <f t="shared" si="18"/>
        <v>3.4843205574912892E-3</v>
      </c>
      <c r="CA26" s="8">
        <f t="shared" si="19"/>
        <v>0</v>
      </c>
      <c r="CB26" s="8">
        <f t="shared" si="20"/>
        <v>6.9686411149825784E-3</v>
      </c>
      <c r="CC26" s="8">
        <f t="shared" si="21"/>
        <v>0</v>
      </c>
      <c r="CD26" s="8">
        <f t="shared" si="22"/>
        <v>4.5296167247386762E-2</v>
      </c>
      <c r="CE26" s="8">
        <f t="shared" si="23"/>
        <v>3.4843205574912892E-3</v>
      </c>
      <c r="CF26" s="8">
        <f t="shared" si="24"/>
        <v>0</v>
      </c>
      <c r="CG26" s="8">
        <f t="shared" si="25"/>
        <v>0</v>
      </c>
      <c r="CH26" s="8">
        <f t="shared" si="26"/>
        <v>3.4843205574912892E-3</v>
      </c>
      <c r="CI26" s="8">
        <f t="shared" si="27"/>
        <v>0</v>
      </c>
      <c r="CJ26" s="8">
        <f t="shared" si="28"/>
        <v>3.1358885017421602E-2</v>
      </c>
      <c r="CK26" s="8">
        <f t="shared" si="29"/>
        <v>0</v>
      </c>
      <c r="CL26" s="8">
        <f t="shared" si="30"/>
        <v>0</v>
      </c>
      <c r="CM26" s="8">
        <f t="shared" si="31"/>
        <v>1.0452961672473868E-2</v>
      </c>
      <c r="CN26" s="8">
        <f t="shared" si="32"/>
        <v>0</v>
      </c>
      <c r="CO26" s="8">
        <f t="shared" si="33"/>
        <v>0</v>
      </c>
      <c r="CP26" s="8">
        <f t="shared" si="34"/>
        <v>6.9686411149825784E-3</v>
      </c>
      <c r="CQ26" s="8">
        <f t="shared" si="35"/>
        <v>0.16376306620209058</v>
      </c>
      <c r="CR26" s="8">
        <f t="shared" si="36"/>
        <v>3.8327526132404179E-2</v>
      </c>
      <c r="CS26" s="8">
        <f t="shared" si="37"/>
        <v>0</v>
      </c>
      <c r="CT26" s="8">
        <f t="shared" si="38"/>
        <v>2.4390243902439025E-2</v>
      </c>
      <c r="CU26" s="8">
        <f t="shared" si="39"/>
        <v>0</v>
      </c>
      <c r="CV26" s="8">
        <f t="shared" si="40"/>
        <v>1.3937282229965157E-2</v>
      </c>
      <c r="CW26" s="8">
        <f t="shared" si="41"/>
        <v>0</v>
      </c>
      <c r="CX26" s="8">
        <f t="shared" si="42"/>
        <v>0</v>
      </c>
      <c r="CY26" s="8">
        <f t="shared" si="43"/>
        <v>0</v>
      </c>
      <c r="CZ26" s="8">
        <f t="shared" si="44"/>
        <v>3.4843205574912892E-3</v>
      </c>
      <c r="DA26" s="8">
        <f t="shared" si="45"/>
        <v>0</v>
      </c>
      <c r="DB26" s="13">
        <f t="shared" si="46"/>
        <v>1.7421602787456445E-2</v>
      </c>
      <c r="DD26" s="55">
        <v>391</v>
      </c>
      <c r="DE26" s="14" t="s">
        <v>41</v>
      </c>
      <c r="DF26" s="14" t="s">
        <v>52</v>
      </c>
      <c r="DG26" s="14" t="s">
        <v>28</v>
      </c>
      <c r="DH26" s="15" t="s">
        <v>42</v>
      </c>
      <c r="DI26" s="35">
        <v>19.010000000000002</v>
      </c>
      <c r="DJ26" s="31">
        <f t="shared" si="47"/>
        <v>0</v>
      </c>
      <c r="DK26" s="31">
        <f t="shared" si="48"/>
        <v>0</v>
      </c>
      <c r="DL26" s="31">
        <f t="shared" si="49"/>
        <v>9.4076655052264808</v>
      </c>
      <c r="DM26" s="31">
        <f t="shared" si="50"/>
        <v>0</v>
      </c>
      <c r="DN26" s="31">
        <f t="shared" si="51"/>
        <v>0</v>
      </c>
      <c r="DO26" s="31">
        <f t="shared" si="52"/>
        <v>0</v>
      </c>
      <c r="DP26" s="31">
        <f t="shared" si="53"/>
        <v>0.69686411149825789</v>
      </c>
      <c r="DQ26" s="31">
        <f t="shared" si="54"/>
        <v>2.4390243902439024</v>
      </c>
      <c r="DR26" s="31">
        <f t="shared" si="55"/>
        <v>0</v>
      </c>
      <c r="DS26" s="31">
        <f t="shared" si="56"/>
        <v>0</v>
      </c>
      <c r="DT26" s="31">
        <f t="shared" si="57"/>
        <v>0</v>
      </c>
      <c r="DU26" s="31">
        <f t="shared" si="58"/>
        <v>3.484320557491289</v>
      </c>
      <c r="DV26" s="31">
        <f t="shared" si="59"/>
        <v>0</v>
      </c>
      <c r="DW26" s="31">
        <f t="shared" si="60"/>
        <v>0</v>
      </c>
      <c r="DX26" s="31">
        <f t="shared" si="61"/>
        <v>34.843205574912893</v>
      </c>
      <c r="DY26" s="31">
        <f t="shared" si="62"/>
        <v>11.846689895470384</v>
      </c>
      <c r="DZ26" s="31">
        <f t="shared" si="63"/>
        <v>0</v>
      </c>
      <c r="EA26" s="31">
        <f t="shared" si="64"/>
        <v>0.34843205574912894</v>
      </c>
      <c r="EB26" s="31">
        <f t="shared" si="65"/>
        <v>0</v>
      </c>
      <c r="EC26" s="31">
        <f t="shared" si="66"/>
        <v>0.69686411149825789</v>
      </c>
      <c r="ED26" s="31">
        <f t="shared" si="67"/>
        <v>0</v>
      </c>
      <c r="EE26" s="31">
        <f t="shared" si="68"/>
        <v>4.529616724738676</v>
      </c>
      <c r="EF26" s="31">
        <f t="shared" si="69"/>
        <v>0.34843205574912894</v>
      </c>
      <c r="EG26" s="31">
        <f t="shared" si="70"/>
        <v>0</v>
      </c>
      <c r="EH26" s="31">
        <f t="shared" si="71"/>
        <v>0</v>
      </c>
      <c r="EI26" s="31">
        <f t="shared" si="72"/>
        <v>0.34843205574912894</v>
      </c>
      <c r="EJ26" s="31">
        <f t="shared" si="73"/>
        <v>0</v>
      </c>
      <c r="EK26" s="31">
        <f t="shared" si="103"/>
        <v>3.1358885017421603</v>
      </c>
      <c r="EL26" s="31">
        <f t="shared" si="74"/>
        <v>0</v>
      </c>
      <c r="EM26" s="31">
        <f t="shared" si="75"/>
        <v>0</v>
      </c>
      <c r="EN26" s="31">
        <f t="shared" si="76"/>
        <v>1.0452961672473868</v>
      </c>
      <c r="EO26" s="31">
        <f t="shared" si="77"/>
        <v>0</v>
      </c>
      <c r="EP26" s="31">
        <f t="shared" si="78"/>
        <v>0</v>
      </c>
      <c r="EQ26" s="31">
        <f t="shared" si="79"/>
        <v>0.69686411149825789</v>
      </c>
      <c r="ER26" s="31">
        <f t="shared" si="80"/>
        <v>16.376306620209057</v>
      </c>
      <c r="ES26" s="31">
        <f t="shared" si="81"/>
        <v>3.8327526132404177</v>
      </c>
      <c r="ET26" s="31">
        <f t="shared" si="82"/>
        <v>0</v>
      </c>
      <c r="EU26" s="31">
        <f t="shared" si="83"/>
        <v>2.4390243902439024</v>
      </c>
      <c r="EV26" s="31">
        <f t="shared" si="84"/>
        <v>0</v>
      </c>
      <c r="EW26" s="31">
        <f t="shared" si="85"/>
        <v>1.3937282229965158</v>
      </c>
      <c r="EX26" s="31">
        <f t="shared" si="86"/>
        <v>0</v>
      </c>
      <c r="EY26" s="31">
        <f t="shared" si="87"/>
        <v>0</v>
      </c>
      <c r="EZ26" s="31">
        <f t="shared" si="88"/>
        <v>0</v>
      </c>
      <c r="FA26" s="31">
        <f t="shared" si="89"/>
        <v>0.34843205574912894</v>
      </c>
      <c r="FB26" s="31">
        <f t="shared" si="90"/>
        <v>0</v>
      </c>
      <c r="FC26" s="34">
        <f t="shared" si="104"/>
        <v>1.7421602787456445</v>
      </c>
      <c r="FE26" s="55">
        <v>391</v>
      </c>
      <c r="FF26" s="14" t="s">
        <v>41</v>
      </c>
      <c r="FG26" s="14" t="s">
        <v>52</v>
      </c>
      <c r="FH26" s="14" t="s">
        <v>28</v>
      </c>
      <c r="FI26" s="15" t="s">
        <v>42</v>
      </c>
      <c r="FJ26" s="1">
        <v>19.010000000000002</v>
      </c>
      <c r="FK26" s="8">
        <f t="shared" si="92"/>
        <v>0.31174414503240222</v>
      </c>
      <c r="FL26" s="8">
        <f t="shared" si="93"/>
        <v>0.1568156853444008</v>
      </c>
      <c r="FM26" s="8">
        <f t="shared" si="94"/>
        <v>0.18776469727378742</v>
      </c>
      <c r="FN26" s="8">
        <f t="shared" si="95"/>
        <v>0.63140733074849409</v>
      </c>
      <c r="FO26" s="8">
        <f t="shared" si="96"/>
        <v>0.35137615788659166</v>
      </c>
      <c r="FP26" s="8">
        <f t="shared" si="97"/>
        <v>0.21446934658455052</v>
      </c>
      <c r="FQ26" s="8">
        <f t="shared" si="98"/>
        <v>0</v>
      </c>
      <c r="FR26" s="8">
        <f t="shared" si="99"/>
        <v>0.17802323876255477</v>
      </c>
      <c r="FS26" s="8">
        <f t="shared" si="100"/>
        <v>0.41662503753227281</v>
      </c>
      <c r="FT26" s="8">
        <f t="shared" si="101"/>
        <v>0.19704683590573749</v>
      </c>
      <c r="FU26" s="8">
        <f t="shared" si="102"/>
        <v>0.1568156853444008</v>
      </c>
      <c r="FV26" s="144">
        <v>2</v>
      </c>
    </row>
    <row r="27" spans="1:178" x14ac:dyDescent="0.25">
      <c r="A27" s="55">
        <v>391</v>
      </c>
      <c r="B27" s="14" t="s">
        <v>41</v>
      </c>
      <c r="C27" s="14" t="s">
        <v>52</v>
      </c>
      <c r="D27" s="14" t="s">
        <v>29</v>
      </c>
      <c r="E27" s="15" t="s">
        <v>42</v>
      </c>
      <c r="F27" s="1">
        <v>20.51</v>
      </c>
      <c r="G27" s="23"/>
      <c r="H27" s="23"/>
      <c r="I27" s="23">
        <v>23</v>
      </c>
      <c r="J27" s="23"/>
      <c r="K27" s="23"/>
      <c r="L27" s="23"/>
      <c r="M27" s="23">
        <v>7</v>
      </c>
      <c r="N27" s="23">
        <v>6</v>
      </c>
      <c r="O27" s="23"/>
      <c r="P27" s="23"/>
      <c r="Q27" s="23"/>
      <c r="R27" s="7">
        <v>14</v>
      </c>
      <c r="S27" s="7"/>
      <c r="T27" s="23"/>
      <c r="U27" s="23">
        <v>83</v>
      </c>
      <c r="V27" s="23">
        <v>50</v>
      </c>
      <c r="W27" s="23"/>
      <c r="X27" s="23">
        <v>9</v>
      </c>
      <c r="Y27" s="23"/>
      <c r="Z27" s="23"/>
      <c r="AA27" s="23"/>
      <c r="AB27" s="23"/>
      <c r="AC27" s="23"/>
      <c r="AD27" s="23">
        <v>2</v>
      </c>
      <c r="AE27" s="23"/>
      <c r="AF27" s="23">
        <v>1</v>
      </c>
      <c r="AG27" s="23">
        <v>1</v>
      </c>
      <c r="AH27" s="23">
        <v>23</v>
      </c>
      <c r="AI27" s="23"/>
      <c r="AJ27" s="23"/>
      <c r="AK27" s="23">
        <v>2</v>
      </c>
      <c r="AL27" s="23"/>
      <c r="AM27" s="23"/>
      <c r="AN27" s="23">
        <v>1</v>
      </c>
      <c r="AO27" s="23">
        <v>30</v>
      </c>
      <c r="AP27" s="23">
        <v>12</v>
      </c>
      <c r="AQ27" s="23"/>
      <c r="AR27" s="23">
        <v>9</v>
      </c>
      <c r="AS27" s="23"/>
      <c r="AT27" s="23">
        <v>3</v>
      </c>
      <c r="AU27" s="23"/>
      <c r="AV27" s="23"/>
      <c r="AW27" s="23"/>
      <c r="AX27" s="7">
        <v>0</v>
      </c>
      <c r="AY27" s="23"/>
      <c r="AZ27" s="23">
        <v>7</v>
      </c>
      <c r="BA27" s="11">
        <f t="shared" si="0"/>
        <v>283</v>
      </c>
      <c r="BC27" s="55">
        <v>391</v>
      </c>
      <c r="BD27" s="14" t="s">
        <v>41</v>
      </c>
      <c r="BE27" s="14" t="s">
        <v>52</v>
      </c>
      <c r="BF27" s="14" t="s">
        <v>29</v>
      </c>
      <c r="BG27" s="15" t="s">
        <v>42</v>
      </c>
      <c r="BH27" s="1">
        <v>20.51</v>
      </c>
      <c r="BI27" s="8">
        <f t="shared" si="1"/>
        <v>0</v>
      </c>
      <c r="BJ27" s="8">
        <f t="shared" si="2"/>
        <v>0</v>
      </c>
      <c r="BK27" s="8">
        <f t="shared" si="3"/>
        <v>8.1272084805653705E-2</v>
      </c>
      <c r="BL27" s="8">
        <f t="shared" si="4"/>
        <v>0</v>
      </c>
      <c r="BM27" s="8">
        <f t="shared" si="5"/>
        <v>0</v>
      </c>
      <c r="BN27" s="8">
        <f t="shared" si="6"/>
        <v>0</v>
      </c>
      <c r="BO27" s="8">
        <f t="shared" si="7"/>
        <v>2.4734982332155476E-2</v>
      </c>
      <c r="BP27" s="8">
        <f t="shared" si="8"/>
        <v>2.1201413427561839E-2</v>
      </c>
      <c r="BQ27" s="8">
        <f t="shared" si="9"/>
        <v>0</v>
      </c>
      <c r="BR27" s="8">
        <f t="shared" si="10"/>
        <v>0</v>
      </c>
      <c r="BS27" s="8">
        <f t="shared" si="11"/>
        <v>0</v>
      </c>
      <c r="BT27" s="8">
        <f t="shared" si="12"/>
        <v>4.9469964664310952E-2</v>
      </c>
      <c r="BU27" s="8">
        <f t="shared" si="13"/>
        <v>0</v>
      </c>
      <c r="BV27" s="8">
        <f t="shared" si="14"/>
        <v>0</v>
      </c>
      <c r="BW27" s="8">
        <f t="shared" si="15"/>
        <v>0.29328621908127206</v>
      </c>
      <c r="BX27" s="8">
        <f t="shared" si="16"/>
        <v>0.17667844522968199</v>
      </c>
      <c r="BY27" s="8">
        <f t="shared" si="17"/>
        <v>0</v>
      </c>
      <c r="BZ27" s="8">
        <f t="shared" si="18"/>
        <v>3.1802120141342753E-2</v>
      </c>
      <c r="CA27" s="8">
        <f t="shared" si="19"/>
        <v>0</v>
      </c>
      <c r="CB27" s="8">
        <f t="shared" si="20"/>
        <v>0</v>
      </c>
      <c r="CC27" s="8">
        <f t="shared" si="21"/>
        <v>0</v>
      </c>
      <c r="CD27" s="8">
        <f t="shared" si="22"/>
        <v>0</v>
      </c>
      <c r="CE27" s="8">
        <f t="shared" si="23"/>
        <v>0</v>
      </c>
      <c r="CF27" s="8">
        <f t="shared" si="24"/>
        <v>7.0671378091872791E-3</v>
      </c>
      <c r="CG27" s="8">
        <f t="shared" si="25"/>
        <v>0</v>
      </c>
      <c r="CH27" s="8">
        <f t="shared" si="26"/>
        <v>3.5335689045936395E-3</v>
      </c>
      <c r="CI27" s="8">
        <f t="shared" si="27"/>
        <v>3.5335689045936395E-3</v>
      </c>
      <c r="CJ27" s="8">
        <f t="shared" si="28"/>
        <v>8.1272084805653705E-2</v>
      </c>
      <c r="CK27" s="8">
        <f t="shared" si="29"/>
        <v>0</v>
      </c>
      <c r="CL27" s="8">
        <f t="shared" si="30"/>
        <v>0</v>
      </c>
      <c r="CM27" s="8">
        <f t="shared" si="31"/>
        <v>7.0671378091872791E-3</v>
      </c>
      <c r="CN27" s="8">
        <f t="shared" si="32"/>
        <v>0</v>
      </c>
      <c r="CO27" s="8">
        <f t="shared" si="33"/>
        <v>0</v>
      </c>
      <c r="CP27" s="8">
        <f t="shared" si="34"/>
        <v>3.5335689045936395E-3</v>
      </c>
      <c r="CQ27" s="8">
        <f t="shared" si="35"/>
        <v>0.10600706713780919</v>
      </c>
      <c r="CR27" s="8">
        <f t="shared" si="36"/>
        <v>4.2402826855123678E-2</v>
      </c>
      <c r="CS27" s="8">
        <f t="shared" si="37"/>
        <v>0</v>
      </c>
      <c r="CT27" s="8">
        <f t="shared" si="38"/>
        <v>3.1802120141342753E-2</v>
      </c>
      <c r="CU27" s="8">
        <f t="shared" si="39"/>
        <v>0</v>
      </c>
      <c r="CV27" s="8">
        <f t="shared" si="40"/>
        <v>1.0600706713780919E-2</v>
      </c>
      <c r="CW27" s="8">
        <f t="shared" si="41"/>
        <v>0</v>
      </c>
      <c r="CX27" s="8">
        <f t="shared" si="42"/>
        <v>0</v>
      </c>
      <c r="CY27" s="8">
        <f t="shared" si="43"/>
        <v>0</v>
      </c>
      <c r="CZ27" s="8">
        <f t="shared" si="44"/>
        <v>0</v>
      </c>
      <c r="DA27" s="8">
        <f t="shared" si="45"/>
        <v>0</v>
      </c>
      <c r="DB27" s="13">
        <f t="shared" si="46"/>
        <v>2.4734982332155476E-2</v>
      </c>
      <c r="DD27" s="55">
        <v>391</v>
      </c>
      <c r="DE27" s="14" t="s">
        <v>41</v>
      </c>
      <c r="DF27" s="14" t="s">
        <v>52</v>
      </c>
      <c r="DG27" s="14" t="s">
        <v>29</v>
      </c>
      <c r="DH27" s="15" t="s">
        <v>42</v>
      </c>
      <c r="DI27" s="35">
        <v>20.51</v>
      </c>
      <c r="DJ27" s="31">
        <f t="shared" si="47"/>
        <v>0</v>
      </c>
      <c r="DK27" s="31">
        <f t="shared" si="48"/>
        <v>0</v>
      </c>
      <c r="DL27" s="31">
        <f t="shared" si="49"/>
        <v>8.1272084805653702</v>
      </c>
      <c r="DM27" s="31">
        <f t="shared" si="50"/>
        <v>0</v>
      </c>
      <c r="DN27" s="31">
        <f t="shared" si="51"/>
        <v>0</v>
      </c>
      <c r="DO27" s="31">
        <f t="shared" si="52"/>
        <v>0</v>
      </c>
      <c r="DP27" s="31">
        <f t="shared" si="53"/>
        <v>2.4734982332155475</v>
      </c>
      <c r="DQ27" s="31">
        <f t="shared" si="54"/>
        <v>2.1201413427561837</v>
      </c>
      <c r="DR27" s="31">
        <f t="shared" si="55"/>
        <v>0</v>
      </c>
      <c r="DS27" s="31">
        <f t="shared" si="56"/>
        <v>0</v>
      </c>
      <c r="DT27" s="31">
        <f t="shared" si="57"/>
        <v>0</v>
      </c>
      <c r="DU27" s="31">
        <f t="shared" si="58"/>
        <v>4.946996466431095</v>
      </c>
      <c r="DV27" s="31">
        <f t="shared" si="59"/>
        <v>0</v>
      </c>
      <c r="DW27" s="31">
        <f t="shared" si="60"/>
        <v>0</v>
      </c>
      <c r="DX27" s="31">
        <f t="shared" si="61"/>
        <v>29.328621908127207</v>
      </c>
      <c r="DY27" s="31">
        <f t="shared" si="62"/>
        <v>17.667844522968199</v>
      </c>
      <c r="DZ27" s="31">
        <f t="shared" si="63"/>
        <v>0</v>
      </c>
      <c r="EA27" s="31">
        <f t="shared" si="64"/>
        <v>3.1802120141342751</v>
      </c>
      <c r="EB27" s="31">
        <f t="shared" si="65"/>
        <v>0</v>
      </c>
      <c r="EC27" s="31">
        <f t="shared" si="66"/>
        <v>0</v>
      </c>
      <c r="ED27" s="31">
        <f t="shared" si="67"/>
        <v>0</v>
      </c>
      <c r="EE27" s="31">
        <f t="shared" si="68"/>
        <v>0</v>
      </c>
      <c r="EF27" s="31">
        <f t="shared" si="69"/>
        <v>0</v>
      </c>
      <c r="EG27" s="31">
        <f t="shared" si="70"/>
        <v>0.70671378091872794</v>
      </c>
      <c r="EH27" s="31">
        <f t="shared" si="71"/>
        <v>0</v>
      </c>
      <c r="EI27" s="31">
        <f t="shared" si="72"/>
        <v>0.35335689045936397</v>
      </c>
      <c r="EJ27" s="31">
        <f t="shared" si="73"/>
        <v>0.35335689045936397</v>
      </c>
      <c r="EK27" s="31">
        <f t="shared" si="103"/>
        <v>8.1272084805653702</v>
      </c>
      <c r="EL27" s="31">
        <f t="shared" si="74"/>
        <v>0</v>
      </c>
      <c r="EM27" s="31">
        <f t="shared" si="75"/>
        <v>0</v>
      </c>
      <c r="EN27" s="31">
        <f t="shared" si="76"/>
        <v>0.70671378091872794</v>
      </c>
      <c r="EO27" s="31">
        <f t="shared" si="77"/>
        <v>0</v>
      </c>
      <c r="EP27" s="31">
        <f t="shared" si="78"/>
        <v>0</v>
      </c>
      <c r="EQ27" s="31">
        <f t="shared" si="79"/>
        <v>0.35335689045936397</v>
      </c>
      <c r="ER27" s="31">
        <f t="shared" si="80"/>
        <v>10.600706713780919</v>
      </c>
      <c r="ES27" s="31">
        <f t="shared" si="81"/>
        <v>4.2402826855123674</v>
      </c>
      <c r="ET27" s="31">
        <f t="shared" si="82"/>
        <v>0</v>
      </c>
      <c r="EU27" s="31">
        <f t="shared" si="83"/>
        <v>3.1802120141342751</v>
      </c>
      <c r="EV27" s="31">
        <f t="shared" si="84"/>
        <v>0</v>
      </c>
      <c r="EW27" s="31">
        <f t="shared" si="85"/>
        <v>1.0600706713780919</v>
      </c>
      <c r="EX27" s="31">
        <f t="shared" si="86"/>
        <v>0</v>
      </c>
      <c r="EY27" s="31">
        <f t="shared" si="87"/>
        <v>0</v>
      </c>
      <c r="EZ27" s="31">
        <f t="shared" si="88"/>
        <v>0</v>
      </c>
      <c r="FA27" s="31">
        <f t="shared" si="89"/>
        <v>0</v>
      </c>
      <c r="FB27" s="31">
        <f t="shared" si="90"/>
        <v>0</v>
      </c>
      <c r="FC27" s="34">
        <f t="shared" si="104"/>
        <v>2.4734982332155475</v>
      </c>
      <c r="FE27" s="55">
        <v>391</v>
      </c>
      <c r="FF27" s="14" t="s">
        <v>41</v>
      </c>
      <c r="FG27" s="14" t="s">
        <v>52</v>
      </c>
      <c r="FH27" s="14" t="s">
        <v>29</v>
      </c>
      <c r="FI27" s="15" t="s">
        <v>42</v>
      </c>
      <c r="FJ27" s="1">
        <v>20.51</v>
      </c>
      <c r="FK27" s="8">
        <f t="shared" si="92"/>
        <v>0.2890925957703665</v>
      </c>
      <c r="FL27" s="8">
        <f t="shared" si="93"/>
        <v>0.1461265356173414</v>
      </c>
      <c r="FM27" s="8">
        <f t="shared" si="94"/>
        <v>0.2242943518391253</v>
      </c>
      <c r="FN27" s="8">
        <f t="shared" si="95"/>
        <v>0.57229056859355265</v>
      </c>
      <c r="FO27" s="8">
        <f t="shared" si="96"/>
        <v>0.43381046708334903</v>
      </c>
      <c r="FP27" s="8">
        <f t="shared" si="97"/>
        <v>0</v>
      </c>
      <c r="FQ27" s="8">
        <f t="shared" si="98"/>
        <v>5.9478893756579408E-2</v>
      </c>
      <c r="FR27" s="8">
        <f t="shared" si="99"/>
        <v>0.2890925957703665</v>
      </c>
      <c r="FS27" s="8">
        <f t="shared" si="100"/>
        <v>0.33163276966698629</v>
      </c>
      <c r="FT27" s="8">
        <f t="shared" si="101"/>
        <v>0.20740321814482826</v>
      </c>
      <c r="FU27" s="8">
        <f t="shared" si="102"/>
        <v>0.17929049812986561</v>
      </c>
      <c r="FV27" s="138" t="s">
        <v>107</v>
      </c>
    </row>
    <row r="28" spans="1:178" x14ac:dyDescent="0.25">
      <c r="A28" s="55">
        <v>391</v>
      </c>
      <c r="B28" s="14" t="s">
        <v>41</v>
      </c>
      <c r="C28" s="14" t="s">
        <v>52</v>
      </c>
      <c r="D28" s="14" t="s">
        <v>30</v>
      </c>
      <c r="E28" s="15" t="s">
        <v>53</v>
      </c>
      <c r="F28" s="1">
        <v>23.45</v>
      </c>
      <c r="G28" s="23"/>
      <c r="H28" s="23"/>
      <c r="I28" s="23">
        <v>27</v>
      </c>
      <c r="J28" s="23"/>
      <c r="K28" s="23"/>
      <c r="L28" s="23"/>
      <c r="M28" s="23">
        <v>2</v>
      </c>
      <c r="N28" s="23">
        <v>4</v>
      </c>
      <c r="O28" s="23">
        <v>6</v>
      </c>
      <c r="P28" s="23">
        <v>3</v>
      </c>
      <c r="Q28" s="23"/>
      <c r="R28" s="7">
        <v>25</v>
      </c>
      <c r="S28" s="7"/>
      <c r="T28" s="23"/>
      <c r="U28" s="23">
        <v>80</v>
      </c>
      <c r="V28" s="23">
        <v>42</v>
      </c>
      <c r="W28" s="23"/>
      <c r="X28" s="23"/>
      <c r="Y28" s="23"/>
      <c r="Z28" s="23"/>
      <c r="AA28" s="23"/>
      <c r="AB28" s="23">
        <v>27</v>
      </c>
      <c r="AC28" s="23">
        <v>17</v>
      </c>
      <c r="AD28" s="23">
        <v>1</v>
      </c>
      <c r="AE28" s="23"/>
      <c r="AF28" s="23">
        <v>1</v>
      </c>
      <c r="AG28" s="23">
        <v>1</v>
      </c>
      <c r="AH28" s="23">
        <v>13</v>
      </c>
      <c r="AI28" s="23"/>
      <c r="AJ28" s="23"/>
      <c r="AK28" s="23">
        <v>3</v>
      </c>
      <c r="AL28" s="23"/>
      <c r="AM28" s="23"/>
      <c r="AN28" s="23"/>
      <c r="AO28" s="23">
        <v>27</v>
      </c>
      <c r="AP28" s="23">
        <v>4</v>
      </c>
      <c r="AQ28" s="23">
        <v>1</v>
      </c>
      <c r="AR28" s="23">
        <v>7</v>
      </c>
      <c r="AS28" s="23"/>
      <c r="AT28" s="23"/>
      <c r="AU28" s="23">
        <v>1</v>
      </c>
      <c r="AV28" s="23"/>
      <c r="AW28" s="23"/>
      <c r="AX28" s="7">
        <v>0</v>
      </c>
      <c r="AY28" s="23"/>
      <c r="AZ28" s="23">
        <v>7</v>
      </c>
      <c r="BA28" s="11">
        <f t="shared" si="0"/>
        <v>299</v>
      </c>
      <c r="BC28" s="55">
        <v>391</v>
      </c>
      <c r="BD28" s="14" t="s">
        <v>41</v>
      </c>
      <c r="BE28" s="14" t="s">
        <v>52</v>
      </c>
      <c r="BF28" s="14" t="s">
        <v>30</v>
      </c>
      <c r="BG28" s="15" t="s">
        <v>53</v>
      </c>
      <c r="BH28" s="1">
        <v>23.45</v>
      </c>
      <c r="BI28" s="8">
        <f t="shared" si="1"/>
        <v>0</v>
      </c>
      <c r="BJ28" s="8">
        <f t="shared" si="2"/>
        <v>0</v>
      </c>
      <c r="BK28" s="8">
        <f t="shared" si="3"/>
        <v>9.0301003344481601E-2</v>
      </c>
      <c r="BL28" s="8">
        <f t="shared" si="4"/>
        <v>0</v>
      </c>
      <c r="BM28" s="8">
        <f t="shared" si="5"/>
        <v>0</v>
      </c>
      <c r="BN28" s="8">
        <f t="shared" si="6"/>
        <v>0</v>
      </c>
      <c r="BO28" s="8">
        <f t="shared" si="7"/>
        <v>6.688963210702341E-3</v>
      </c>
      <c r="BP28" s="8">
        <f t="shared" si="8"/>
        <v>1.3377926421404682E-2</v>
      </c>
      <c r="BQ28" s="8">
        <f t="shared" si="9"/>
        <v>2.0066889632107024E-2</v>
      </c>
      <c r="BR28" s="8">
        <f t="shared" si="10"/>
        <v>1.0033444816053512E-2</v>
      </c>
      <c r="BS28" s="8">
        <f t="shared" si="11"/>
        <v>0</v>
      </c>
      <c r="BT28" s="8">
        <f t="shared" si="12"/>
        <v>8.3612040133779264E-2</v>
      </c>
      <c r="BU28" s="8">
        <f t="shared" si="13"/>
        <v>0</v>
      </c>
      <c r="BV28" s="8">
        <f t="shared" si="14"/>
        <v>0</v>
      </c>
      <c r="BW28" s="8">
        <f t="shared" si="15"/>
        <v>0.26755852842809363</v>
      </c>
      <c r="BX28" s="8">
        <f t="shared" si="16"/>
        <v>0.14046822742474915</v>
      </c>
      <c r="BY28" s="8">
        <f t="shared" si="17"/>
        <v>0</v>
      </c>
      <c r="BZ28" s="8">
        <f t="shared" si="18"/>
        <v>0</v>
      </c>
      <c r="CA28" s="8">
        <f t="shared" si="19"/>
        <v>0</v>
      </c>
      <c r="CB28" s="8">
        <f t="shared" si="20"/>
        <v>0</v>
      </c>
      <c r="CC28" s="8">
        <f t="shared" si="21"/>
        <v>0</v>
      </c>
      <c r="CD28" s="8">
        <f t="shared" si="22"/>
        <v>9.0301003344481601E-2</v>
      </c>
      <c r="CE28" s="8">
        <f t="shared" si="23"/>
        <v>5.6856187290969896E-2</v>
      </c>
      <c r="CF28" s="8">
        <f t="shared" si="24"/>
        <v>3.3444816053511705E-3</v>
      </c>
      <c r="CG28" s="8">
        <f t="shared" si="25"/>
        <v>0</v>
      </c>
      <c r="CH28" s="8">
        <f t="shared" si="26"/>
        <v>3.3444816053511705E-3</v>
      </c>
      <c r="CI28" s="8">
        <f t="shared" si="27"/>
        <v>3.3444816053511705E-3</v>
      </c>
      <c r="CJ28" s="8">
        <f t="shared" si="28"/>
        <v>4.3478260869565216E-2</v>
      </c>
      <c r="CK28" s="8">
        <f t="shared" si="29"/>
        <v>0</v>
      </c>
      <c r="CL28" s="8">
        <f t="shared" si="30"/>
        <v>0</v>
      </c>
      <c r="CM28" s="8">
        <f t="shared" si="31"/>
        <v>1.0033444816053512E-2</v>
      </c>
      <c r="CN28" s="8">
        <f t="shared" si="32"/>
        <v>0</v>
      </c>
      <c r="CO28" s="8">
        <f t="shared" si="33"/>
        <v>0</v>
      </c>
      <c r="CP28" s="8">
        <f t="shared" si="34"/>
        <v>0</v>
      </c>
      <c r="CQ28" s="8">
        <f t="shared" si="35"/>
        <v>9.0301003344481601E-2</v>
      </c>
      <c r="CR28" s="8">
        <f t="shared" si="36"/>
        <v>1.3377926421404682E-2</v>
      </c>
      <c r="CS28" s="8">
        <f t="shared" si="37"/>
        <v>3.3444816053511705E-3</v>
      </c>
      <c r="CT28" s="8">
        <f t="shared" si="38"/>
        <v>2.3411371237458192E-2</v>
      </c>
      <c r="CU28" s="8">
        <f t="shared" si="39"/>
        <v>0</v>
      </c>
      <c r="CV28" s="8">
        <f t="shared" si="40"/>
        <v>0</v>
      </c>
      <c r="CW28" s="8">
        <f t="shared" si="41"/>
        <v>3.3444816053511705E-3</v>
      </c>
      <c r="CX28" s="8">
        <f t="shared" si="42"/>
        <v>0</v>
      </c>
      <c r="CY28" s="8">
        <f t="shared" si="43"/>
        <v>0</v>
      </c>
      <c r="CZ28" s="8">
        <f t="shared" si="44"/>
        <v>0</v>
      </c>
      <c r="DA28" s="8">
        <f t="shared" si="45"/>
        <v>0</v>
      </c>
      <c r="DB28" s="13">
        <f t="shared" si="46"/>
        <v>2.3411371237458192E-2</v>
      </c>
      <c r="DD28" s="55">
        <v>391</v>
      </c>
      <c r="DE28" s="14" t="s">
        <v>41</v>
      </c>
      <c r="DF28" s="14" t="s">
        <v>52</v>
      </c>
      <c r="DG28" s="14" t="s">
        <v>30</v>
      </c>
      <c r="DH28" s="15" t="s">
        <v>53</v>
      </c>
      <c r="DI28" s="35">
        <v>23.45</v>
      </c>
      <c r="DJ28" s="31">
        <f t="shared" si="47"/>
        <v>0</v>
      </c>
      <c r="DK28" s="31">
        <f t="shared" si="48"/>
        <v>0</v>
      </c>
      <c r="DL28" s="31">
        <f t="shared" si="49"/>
        <v>9.0301003344481607</v>
      </c>
      <c r="DM28" s="31">
        <f t="shared" si="50"/>
        <v>0</v>
      </c>
      <c r="DN28" s="31">
        <f t="shared" si="51"/>
        <v>0</v>
      </c>
      <c r="DO28" s="31">
        <f t="shared" si="52"/>
        <v>0</v>
      </c>
      <c r="DP28" s="31">
        <f t="shared" si="53"/>
        <v>0.66889632107023411</v>
      </c>
      <c r="DQ28" s="31">
        <f t="shared" si="54"/>
        <v>1.3377926421404682</v>
      </c>
      <c r="DR28" s="31">
        <f t="shared" si="55"/>
        <v>2.0066889632107023</v>
      </c>
      <c r="DS28" s="31">
        <f t="shared" si="56"/>
        <v>1.0033444816053512</v>
      </c>
      <c r="DT28" s="31">
        <f t="shared" si="57"/>
        <v>0</v>
      </c>
      <c r="DU28" s="31">
        <f t="shared" si="58"/>
        <v>8.3612040133779271</v>
      </c>
      <c r="DV28" s="31">
        <f t="shared" si="59"/>
        <v>0</v>
      </c>
      <c r="DW28" s="31">
        <f t="shared" si="60"/>
        <v>0</v>
      </c>
      <c r="DX28" s="31">
        <f t="shared" si="61"/>
        <v>26.755852842809364</v>
      </c>
      <c r="DY28" s="31">
        <f t="shared" si="62"/>
        <v>14.046822742474916</v>
      </c>
      <c r="DZ28" s="31">
        <f t="shared" si="63"/>
        <v>0</v>
      </c>
      <c r="EA28" s="31">
        <f t="shared" si="64"/>
        <v>0</v>
      </c>
      <c r="EB28" s="31">
        <f t="shared" si="65"/>
        <v>0</v>
      </c>
      <c r="EC28" s="31">
        <f t="shared" si="66"/>
        <v>0</v>
      </c>
      <c r="ED28" s="31">
        <f t="shared" si="67"/>
        <v>0</v>
      </c>
      <c r="EE28" s="31">
        <f t="shared" si="68"/>
        <v>9.0301003344481607</v>
      </c>
      <c r="EF28" s="31">
        <f t="shared" si="69"/>
        <v>5.6856187290969897</v>
      </c>
      <c r="EG28" s="31">
        <f t="shared" si="70"/>
        <v>0.33444816053511706</v>
      </c>
      <c r="EH28" s="31">
        <f t="shared" si="71"/>
        <v>0</v>
      </c>
      <c r="EI28" s="31">
        <f t="shared" si="72"/>
        <v>0.33444816053511706</v>
      </c>
      <c r="EJ28" s="31">
        <f t="shared" si="73"/>
        <v>0.33444816053511706</v>
      </c>
      <c r="EK28" s="31">
        <f t="shared" si="103"/>
        <v>4.3478260869565215</v>
      </c>
      <c r="EL28" s="31">
        <f t="shared" si="74"/>
        <v>0</v>
      </c>
      <c r="EM28" s="31">
        <f t="shared" si="75"/>
        <v>0</v>
      </c>
      <c r="EN28" s="31">
        <f t="shared" si="76"/>
        <v>1.0033444816053512</v>
      </c>
      <c r="EO28" s="31">
        <f t="shared" si="77"/>
        <v>0</v>
      </c>
      <c r="EP28" s="31">
        <f t="shared" si="78"/>
        <v>0</v>
      </c>
      <c r="EQ28" s="31">
        <f t="shared" si="79"/>
        <v>0</v>
      </c>
      <c r="ER28" s="31">
        <f t="shared" si="80"/>
        <v>9.0301003344481607</v>
      </c>
      <c r="ES28" s="31">
        <f t="shared" si="81"/>
        <v>1.3377926421404682</v>
      </c>
      <c r="ET28" s="31">
        <f t="shared" si="82"/>
        <v>0.33444816053511706</v>
      </c>
      <c r="EU28" s="31">
        <f t="shared" si="83"/>
        <v>2.3411371237458192</v>
      </c>
      <c r="EV28" s="31">
        <f t="shared" si="84"/>
        <v>0</v>
      </c>
      <c r="EW28" s="31">
        <f t="shared" si="85"/>
        <v>0</v>
      </c>
      <c r="EX28" s="31">
        <f t="shared" si="86"/>
        <v>0.33444816053511706</v>
      </c>
      <c r="EY28" s="31">
        <f t="shared" si="87"/>
        <v>0</v>
      </c>
      <c r="EZ28" s="31">
        <f t="shared" si="88"/>
        <v>0</v>
      </c>
      <c r="FA28" s="31">
        <f t="shared" si="89"/>
        <v>0</v>
      </c>
      <c r="FB28" s="31">
        <f t="shared" si="90"/>
        <v>0</v>
      </c>
      <c r="FC28" s="34">
        <f t="shared" si="104"/>
        <v>2.3411371237458192</v>
      </c>
      <c r="FE28" s="55">
        <v>391</v>
      </c>
      <c r="FF28" s="14" t="s">
        <v>41</v>
      </c>
      <c r="FG28" s="14" t="s">
        <v>52</v>
      </c>
      <c r="FH28" s="14" t="s">
        <v>30</v>
      </c>
      <c r="FI28" s="15" t="s">
        <v>53</v>
      </c>
      <c r="FJ28" s="1">
        <v>23.45</v>
      </c>
      <c r="FK28" s="8">
        <f t="shared" si="92"/>
        <v>0.30521815388711238</v>
      </c>
      <c r="FL28" s="8">
        <f t="shared" si="93"/>
        <v>0.11592243986249115</v>
      </c>
      <c r="FM28" s="8">
        <f t="shared" si="94"/>
        <v>0.29334658872125885</v>
      </c>
      <c r="FN28" s="8">
        <f t="shared" si="95"/>
        <v>0.54364696610197238</v>
      </c>
      <c r="FO28" s="8">
        <f t="shared" si="96"/>
        <v>0.38417123699905253</v>
      </c>
      <c r="FP28" s="8">
        <f t="shared" si="97"/>
        <v>0.30521815388711238</v>
      </c>
      <c r="FQ28" s="8">
        <f t="shared" si="98"/>
        <v>5.7863777870106221E-2</v>
      </c>
      <c r="FR28" s="8">
        <f t="shared" si="99"/>
        <v>0.21005573907123887</v>
      </c>
      <c r="FS28" s="8">
        <f t="shared" si="100"/>
        <v>0.30521815388711238</v>
      </c>
      <c r="FT28" s="8">
        <f t="shared" si="101"/>
        <v>0.11592243986249115</v>
      </c>
      <c r="FU28" s="8">
        <f t="shared" si="102"/>
        <v>0.15361114789543825</v>
      </c>
      <c r="FV28" s="138" t="s">
        <v>107</v>
      </c>
    </row>
    <row r="29" spans="1:178" x14ac:dyDescent="0.25">
      <c r="A29" s="55">
        <v>391</v>
      </c>
      <c r="B29" s="14" t="s">
        <v>41</v>
      </c>
      <c r="C29" s="14" t="s">
        <v>52</v>
      </c>
      <c r="D29" s="14" t="s">
        <v>31</v>
      </c>
      <c r="E29" s="15" t="s">
        <v>44</v>
      </c>
      <c r="F29" s="1">
        <v>24.89</v>
      </c>
      <c r="G29" s="23"/>
      <c r="H29" s="23"/>
      <c r="I29" s="23">
        <v>19</v>
      </c>
      <c r="J29" s="23"/>
      <c r="K29" s="23"/>
      <c r="L29" s="23"/>
      <c r="M29" s="23"/>
      <c r="N29" s="23">
        <v>9</v>
      </c>
      <c r="O29" s="23">
        <v>2</v>
      </c>
      <c r="P29" s="23"/>
      <c r="Q29" s="23"/>
      <c r="R29" s="7">
        <v>17</v>
      </c>
      <c r="S29" s="7"/>
      <c r="T29" s="23"/>
      <c r="U29" s="23">
        <v>119</v>
      </c>
      <c r="V29" s="23">
        <v>41</v>
      </c>
      <c r="W29" s="23"/>
      <c r="X29" s="23"/>
      <c r="Y29" s="23"/>
      <c r="Z29" s="23"/>
      <c r="AA29" s="23"/>
      <c r="AB29" s="23">
        <v>9</v>
      </c>
      <c r="AC29" s="23">
        <v>3</v>
      </c>
      <c r="AD29" s="23">
        <v>1</v>
      </c>
      <c r="AE29" s="23"/>
      <c r="AF29" s="23">
        <v>1</v>
      </c>
      <c r="AG29" s="23">
        <v>16</v>
      </c>
      <c r="AH29" s="23">
        <v>3</v>
      </c>
      <c r="AI29" s="23"/>
      <c r="AJ29" s="23"/>
      <c r="AK29" s="23">
        <v>4</v>
      </c>
      <c r="AL29" s="23"/>
      <c r="AM29" s="23"/>
      <c r="AN29" s="23">
        <v>1</v>
      </c>
      <c r="AO29" s="23">
        <v>53</v>
      </c>
      <c r="AP29" s="23">
        <v>2</v>
      </c>
      <c r="AQ29" s="23"/>
      <c r="AR29" s="23">
        <v>6</v>
      </c>
      <c r="AS29" s="23"/>
      <c r="AT29" s="23"/>
      <c r="AU29" s="23">
        <v>2</v>
      </c>
      <c r="AV29" s="23"/>
      <c r="AW29" s="23"/>
      <c r="AX29" s="7">
        <v>3</v>
      </c>
      <c r="AY29" s="23"/>
      <c r="AZ29" s="23">
        <v>2</v>
      </c>
      <c r="BA29" s="11">
        <f t="shared" si="0"/>
        <v>313</v>
      </c>
      <c r="BC29" s="55">
        <v>391</v>
      </c>
      <c r="BD29" s="14" t="s">
        <v>41</v>
      </c>
      <c r="BE29" s="14" t="s">
        <v>52</v>
      </c>
      <c r="BF29" s="14" t="s">
        <v>31</v>
      </c>
      <c r="BG29" s="15" t="s">
        <v>44</v>
      </c>
      <c r="BH29" s="1">
        <v>24.89</v>
      </c>
      <c r="BI29" s="8">
        <f t="shared" si="1"/>
        <v>0</v>
      </c>
      <c r="BJ29" s="8">
        <f t="shared" si="2"/>
        <v>0</v>
      </c>
      <c r="BK29" s="8">
        <f t="shared" si="3"/>
        <v>6.070287539936102E-2</v>
      </c>
      <c r="BL29" s="8">
        <f t="shared" si="4"/>
        <v>0</v>
      </c>
      <c r="BM29" s="8">
        <f t="shared" si="5"/>
        <v>0</v>
      </c>
      <c r="BN29" s="8">
        <f t="shared" si="6"/>
        <v>0</v>
      </c>
      <c r="BO29" s="8">
        <f t="shared" si="7"/>
        <v>0</v>
      </c>
      <c r="BP29" s="8">
        <f t="shared" si="8"/>
        <v>2.8753993610223641E-2</v>
      </c>
      <c r="BQ29" s="8">
        <f t="shared" si="9"/>
        <v>6.3897763578274758E-3</v>
      </c>
      <c r="BR29" s="8">
        <f t="shared" si="10"/>
        <v>0</v>
      </c>
      <c r="BS29" s="8">
        <f t="shared" si="11"/>
        <v>0</v>
      </c>
      <c r="BT29" s="8">
        <f t="shared" si="12"/>
        <v>5.4313099041533544E-2</v>
      </c>
      <c r="BU29" s="8">
        <f t="shared" si="13"/>
        <v>0</v>
      </c>
      <c r="BV29" s="8">
        <f t="shared" si="14"/>
        <v>0</v>
      </c>
      <c r="BW29" s="8">
        <f t="shared" si="15"/>
        <v>0.38019169329073482</v>
      </c>
      <c r="BX29" s="8">
        <f t="shared" si="16"/>
        <v>0.13099041533546327</v>
      </c>
      <c r="BY29" s="8">
        <f t="shared" si="17"/>
        <v>0</v>
      </c>
      <c r="BZ29" s="8">
        <f t="shared" si="18"/>
        <v>0</v>
      </c>
      <c r="CA29" s="8">
        <f t="shared" si="19"/>
        <v>0</v>
      </c>
      <c r="CB29" s="8">
        <f t="shared" si="20"/>
        <v>0</v>
      </c>
      <c r="CC29" s="8">
        <f t="shared" si="21"/>
        <v>0</v>
      </c>
      <c r="CD29" s="8">
        <f t="shared" si="22"/>
        <v>2.8753993610223641E-2</v>
      </c>
      <c r="CE29" s="8">
        <f t="shared" si="23"/>
        <v>9.5846645367412137E-3</v>
      </c>
      <c r="CF29" s="8">
        <f t="shared" si="24"/>
        <v>3.1948881789137379E-3</v>
      </c>
      <c r="CG29" s="8">
        <f t="shared" si="25"/>
        <v>0</v>
      </c>
      <c r="CH29" s="8">
        <f t="shared" si="26"/>
        <v>3.1948881789137379E-3</v>
      </c>
      <c r="CI29" s="8">
        <f t="shared" si="27"/>
        <v>5.1118210862619806E-2</v>
      </c>
      <c r="CJ29" s="8">
        <f t="shared" si="28"/>
        <v>9.5846645367412137E-3</v>
      </c>
      <c r="CK29" s="8">
        <f t="shared" si="29"/>
        <v>0</v>
      </c>
      <c r="CL29" s="8">
        <f t="shared" si="30"/>
        <v>0</v>
      </c>
      <c r="CM29" s="8">
        <f t="shared" si="31"/>
        <v>1.2779552715654952E-2</v>
      </c>
      <c r="CN29" s="8">
        <f t="shared" si="32"/>
        <v>0</v>
      </c>
      <c r="CO29" s="8">
        <f t="shared" si="33"/>
        <v>0</v>
      </c>
      <c r="CP29" s="8">
        <f t="shared" si="34"/>
        <v>3.1948881789137379E-3</v>
      </c>
      <c r="CQ29" s="8">
        <f t="shared" si="35"/>
        <v>0.16932907348242812</v>
      </c>
      <c r="CR29" s="8">
        <f t="shared" si="36"/>
        <v>6.3897763578274758E-3</v>
      </c>
      <c r="CS29" s="8">
        <f t="shared" si="37"/>
        <v>0</v>
      </c>
      <c r="CT29" s="8">
        <f t="shared" si="38"/>
        <v>1.9169329073482427E-2</v>
      </c>
      <c r="CU29" s="8">
        <f t="shared" si="39"/>
        <v>0</v>
      </c>
      <c r="CV29" s="8">
        <f t="shared" si="40"/>
        <v>0</v>
      </c>
      <c r="CW29" s="8">
        <f t="shared" si="41"/>
        <v>6.3897763578274758E-3</v>
      </c>
      <c r="CX29" s="8">
        <f t="shared" si="42"/>
        <v>0</v>
      </c>
      <c r="CY29" s="8">
        <f t="shared" si="43"/>
        <v>0</v>
      </c>
      <c r="CZ29" s="8">
        <f t="shared" si="44"/>
        <v>9.5846645367412137E-3</v>
      </c>
      <c r="DA29" s="8">
        <f t="shared" si="45"/>
        <v>0</v>
      </c>
      <c r="DB29" s="13">
        <f t="shared" si="46"/>
        <v>6.3897763578274758E-3</v>
      </c>
      <c r="DD29" s="55">
        <v>391</v>
      </c>
      <c r="DE29" s="14" t="s">
        <v>41</v>
      </c>
      <c r="DF29" s="14" t="s">
        <v>52</v>
      </c>
      <c r="DG29" s="14" t="s">
        <v>31</v>
      </c>
      <c r="DH29" s="15" t="s">
        <v>44</v>
      </c>
      <c r="DI29" s="35">
        <v>24.89</v>
      </c>
      <c r="DJ29" s="31">
        <f t="shared" si="47"/>
        <v>0</v>
      </c>
      <c r="DK29" s="31">
        <f t="shared" si="48"/>
        <v>0</v>
      </c>
      <c r="DL29" s="31">
        <f t="shared" si="49"/>
        <v>6.0702875399361016</v>
      </c>
      <c r="DM29" s="31">
        <f t="shared" si="50"/>
        <v>0</v>
      </c>
      <c r="DN29" s="31">
        <f t="shared" si="51"/>
        <v>0</v>
      </c>
      <c r="DO29" s="31">
        <f t="shared" si="52"/>
        <v>0</v>
      </c>
      <c r="DP29" s="31">
        <f t="shared" si="53"/>
        <v>0</v>
      </c>
      <c r="DQ29" s="31">
        <f t="shared" si="54"/>
        <v>2.8753993610223643</v>
      </c>
      <c r="DR29" s="31">
        <f t="shared" si="55"/>
        <v>0.63897763578274758</v>
      </c>
      <c r="DS29" s="31">
        <f t="shared" si="56"/>
        <v>0</v>
      </c>
      <c r="DT29" s="31">
        <f t="shared" si="57"/>
        <v>0</v>
      </c>
      <c r="DU29" s="31">
        <f t="shared" si="58"/>
        <v>5.4313099041533546</v>
      </c>
      <c r="DV29" s="31">
        <f t="shared" si="59"/>
        <v>0</v>
      </c>
      <c r="DW29" s="31">
        <f t="shared" si="60"/>
        <v>0</v>
      </c>
      <c r="DX29" s="31">
        <f t="shared" si="61"/>
        <v>38.019169329073485</v>
      </c>
      <c r="DY29" s="31">
        <f t="shared" si="62"/>
        <v>13.099041533546327</v>
      </c>
      <c r="DZ29" s="31">
        <f t="shared" si="63"/>
        <v>0</v>
      </c>
      <c r="EA29" s="31">
        <f t="shared" si="64"/>
        <v>0</v>
      </c>
      <c r="EB29" s="31">
        <f t="shared" si="65"/>
        <v>0</v>
      </c>
      <c r="EC29" s="31">
        <f t="shared" si="66"/>
        <v>0</v>
      </c>
      <c r="ED29" s="31">
        <f t="shared" si="67"/>
        <v>0</v>
      </c>
      <c r="EE29" s="31">
        <f t="shared" si="68"/>
        <v>2.8753993610223643</v>
      </c>
      <c r="EF29" s="31">
        <f t="shared" si="69"/>
        <v>0.95846645367412142</v>
      </c>
      <c r="EG29" s="31">
        <f t="shared" si="70"/>
        <v>0.31948881789137379</v>
      </c>
      <c r="EH29" s="31">
        <f t="shared" si="71"/>
        <v>0</v>
      </c>
      <c r="EI29" s="31">
        <f t="shared" si="72"/>
        <v>0.31948881789137379</v>
      </c>
      <c r="EJ29" s="31">
        <f t="shared" si="73"/>
        <v>5.1118210862619806</v>
      </c>
      <c r="EK29" s="31">
        <f t="shared" si="103"/>
        <v>0.95846645367412142</v>
      </c>
      <c r="EL29" s="31">
        <f t="shared" si="74"/>
        <v>0</v>
      </c>
      <c r="EM29" s="31">
        <f t="shared" si="75"/>
        <v>0</v>
      </c>
      <c r="EN29" s="31">
        <f t="shared" si="76"/>
        <v>1.2779552715654952</v>
      </c>
      <c r="EO29" s="31">
        <f t="shared" si="77"/>
        <v>0</v>
      </c>
      <c r="EP29" s="31">
        <f t="shared" si="78"/>
        <v>0</v>
      </c>
      <c r="EQ29" s="31">
        <f t="shared" si="79"/>
        <v>0.31948881789137379</v>
      </c>
      <c r="ER29" s="31">
        <f t="shared" si="80"/>
        <v>16.932907348242811</v>
      </c>
      <c r="ES29" s="31">
        <f t="shared" si="81"/>
        <v>0.63897763578274758</v>
      </c>
      <c r="ET29" s="31">
        <f t="shared" si="82"/>
        <v>0</v>
      </c>
      <c r="EU29" s="31">
        <f t="shared" si="83"/>
        <v>1.9169329073482428</v>
      </c>
      <c r="EV29" s="31">
        <f t="shared" si="84"/>
        <v>0</v>
      </c>
      <c r="EW29" s="31">
        <f t="shared" si="85"/>
        <v>0</v>
      </c>
      <c r="EX29" s="31">
        <f t="shared" si="86"/>
        <v>0.63897763578274758</v>
      </c>
      <c r="EY29" s="31">
        <f t="shared" si="87"/>
        <v>0</v>
      </c>
      <c r="EZ29" s="31">
        <f t="shared" si="88"/>
        <v>0</v>
      </c>
      <c r="FA29" s="31">
        <f t="shared" si="89"/>
        <v>0.95846645367412142</v>
      </c>
      <c r="FB29" s="31">
        <f t="shared" si="90"/>
        <v>0</v>
      </c>
      <c r="FC29" s="34">
        <f t="shared" si="104"/>
        <v>0.63897763578274758</v>
      </c>
      <c r="FE29" s="55">
        <v>391</v>
      </c>
      <c r="FF29" s="14" t="s">
        <v>41</v>
      </c>
      <c r="FG29" s="14" t="s">
        <v>52</v>
      </c>
      <c r="FH29" s="14" t="s">
        <v>31</v>
      </c>
      <c r="FI29" s="15" t="s">
        <v>44</v>
      </c>
      <c r="FJ29" s="1">
        <v>24.89</v>
      </c>
      <c r="FK29" s="8">
        <f t="shared" si="92"/>
        <v>0.24894284983018292</v>
      </c>
      <c r="FL29" s="8">
        <f t="shared" si="93"/>
        <v>0.17039336009266789</v>
      </c>
      <c r="FM29" s="8">
        <f t="shared" si="94"/>
        <v>0.23521462798736548</v>
      </c>
      <c r="FN29" s="8">
        <f t="shared" si="95"/>
        <v>0.66441269285519378</v>
      </c>
      <c r="FO29" s="8">
        <f t="shared" si="96"/>
        <v>0.37033311107958822</v>
      </c>
      <c r="FP29" s="8">
        <f t="shared" si="97"/>
        <v>0.17039336009266789</v>
      </c>
      <c r="FQ29" s="8">
        <f t="shared" si="98"/>
        <v>0.22806532249125408</v>
      </c>
      <c r="FR29" s="8">
        <f t="shared" si="99"/>
        <v>9.8058370234872461E-2</v>
      </c>
      <c r="FS29" s="8">
        <f t="shared" si="100"/>
        <v>0.42409501903489405</v>
      </c>
      <c r="FT29" s="8">
        <f t="shared" si="101"/>
        <v>8.0021451354691409E-2</v>
      </c>
      <c r="FU29" s="8">
        <f t="shared" si="102"/>
        <v>0.1388995490102079</v>
      </c>
      <c r="FV29" s="144">
        <v>2</v>
      </c>
    </row>
    <row r="30" spans="1:178" x14ac:dyDescent="0.25">
      <c r="A30" s="55">
        <v>391</v>
      </c>
      <c r="B30" s="14" t="s">
        <v>41</v>
      </c>
      <c r="C30" s="14" t="s">
        <v>52</v>
      </c>
      <c r="D30" s="14" t="s">
        <v>45</v>
      </c>
      <c r="E30" s="15" t="s">
        <v>42</v>
      </c>
      <c r="F30" s="1">
        <v>25.02</v>
      </c>
      <c r="G30" s="23"/>
      <c r="H30" s="23"/>
      <c r="I30" s="23">
        <v>16</v>
      </c>
      <c r="J30" s="23"/>
      <c r="K30" s="23"/>
      <c r="L30" s="23"/>
      <c r="M30" s="23">
        <v>3</v>
      </c>
      <c r="N30" s="23">
        <v>14</v>
      </c>
      <c r="O30" s="23">
        <v>4</v>
      </c>
      <c r="P30" s="23"/>
      <c r="Q30" s="23"/>
      <c r="R30" s="7">
        <v>14</v>
      </c>
      <c r="S30" s="7"/>
      <c r="T30" s="23"/>
      <c r="U30" s="23">
        <v>140</v>
      </c>
      <c r="V30" s="23">
        <v>19</v>
      </c>
      <c r="W30" s="23"/>
      <c r="X30" s="23"/>
      <c r="Y30" s="23"/>
      <c r="Z30" s="23"/>
      <c r="AA30" s="23"/>
      <c r="AB30" s="23">
        <v>5</v>
      </c>
      <c r="AC30" s="23">
        <v>7</v>
      </c>
      <c r="AD30" s="23"/>
      <c r="AE30" s="23"/>
      <c r="AF30" s="23"/>
      <c r="AG30" s="23">
        <v>20</v>
      </c>
      <c r="AH30" s="23">
        <v>2</v>
      </c>
      <c r="AI30" s="23"/>
      <c r="AJ30" s="23">
        <v>1</v>
      </c>
      <c r="AK30" s="23">
        <v>4</v>
      </c>
      <c r="AL30" s="23"/>
      <c r="AM30" s="23"/>
      <c r="AN30" s="23">
        <v>1</v>
      </c>
      <c r="AO30" s="23">
        <v>39</v>
      </c>
      <c r="AP30" s="23">
        <v>8</v>
      </c>
      <c r="AQ30" s="23"/>
      <c r="AR30" s="23">
        <v>2</v>
      </c>
      <c r="AS30" s="23"/>
      <c r="AT30" s="23"/>
      <c r="AU30" s="23">
        <v>2</v>
      </c>
      <c r="AV30" s="23"/>
      <c r="AW30" s="23"/>
      <c r="AX30" s="7">
        <v>3</v>
      </c>
      <c r="AY30" s="23"/>
      <c r="AZ30" s="23">
        <v>1</v>
      </c>
      <c r="BA30" s="11">
        <f t="shared" si="0"/>
        <v>305</v>
      </c>
      <c r="BC30" s="55">
        <v>391</v>
      </c>
      <c r="BD30" s="14" t="s">
        <v>41</v>
      </c>
      <c r="BE30" s="14" t="s">
        <v>52</v>
      </c>
      <c r="BF30" s="14" t="s">
        <v>45</v>
      </c>
      <c r="BG30" s="15" t="s">
        <v>42</v>
      </c>
      <c r="BH30" s="1">
        <v>25.02</v>
      </c>
      <c r="BI30" s="8">
        <f t="shared" si="1"/>
        <v>0</v>
      </c>
      <c r="BJ30" s="8">
        <f t="shared" si="2"/>
        <v>0</v>
      </c>
      <c r="BK30" s="8">
        <f t="shared" si="3"/>
        <v>5.2459016393442623E-2</v>
      </c>
      <c r="BL30" s="8">
        <f t="shared" si="4"/>
        <v>0</v>
      </c>
      <c r="BM30" s="8">
        <f t="shared" si="5"/>
        <v>0</v>
      </c>
      <c r="BN30" s="8">
        <f t="shared" si="6"/>
        <v>0</v>
      </c>
      <c r="BO30" s="8">
        <f t="shared" si="7"/>
        <v>9.8360655737704927E-3</v>
      </c>
      <c r="BP30" s="8">
        <f t="shared" si="8"/>
        <v>4.5901639344262293E-2</v>
      </c>
      <c r="BQ30" s="8">
        <f t="shared" si="9"/>
        <v>1.3114754098360656E-2</v>
      </c>
      <c r="BR30" s="8">
        <f t="shared" si="10"/>
        <v>0</v>
      </c>
      <c r="BS30" s="8">
        <f t="shared" si="11"/>
        <v>0</v>
      </c>
      <c r="BT30" s="8">
        <f t="shared" si="12"/>
        <v>4.5901639344262293E-2</v>
      </c>
      <c r="BU30" s="8">
        <f t="shared" si="13"/>
        <v>0</v>
      </c>
      <c r="BV30" s="8">
        <f t="shared" si="14"/>
        <v>0</v>
      </c>
      <c r="BW30" s="8">
        <f t="shared" si="15"/>
        <v>0.45901639344262296</v>
      </c>
      <c r="BX30" s="8">
        <f t="shared" si="16"/>
        <v>6.2295081967213117E-2</v>
      </c>
      <c r="BY30" s="8">
        <f t="shared" si="17"/>
        <v>0</v>
      </c>
      <c r="BZ30" s="8">
        <f t="shared" si="18"/>
        <v>0</v>
      </c>
      <c r="CA30" s="8">
        <f t="shared" si="19"/>
        <v>0</v>
      </c>
      <c r="CB30" s="8">
        <f t="shared" si="20"/>
        <v>0</v>
      </c>
      <c r="CC30" s="8">
        <f t="shared" si="21"/>
        <v>0</v>
      </c>
      <c r="CD30" s="8">
        <f t="shared" si="22"/>
        <v>1.6393442622950821E-2</v>
      </c>
      <c r="CE30" s="8">
        <f t="shared" si="23"/>
        <v>2.2950819672131147E-2</v>
      </c>
      <c r="CF30" s="8">
        <f t="shared" si="24"/>
        <v>0</v>
      </c>
      <c r="CG30" s="8">
        <f t="shared" si="25"/>
        <v>0</v>
      </c>
      <c r="CH30" s="8">
        <f t="shared" si="26"/>
        <v>0</v>
      </c>
      <c r="CI30" s="8">
        <f t="shared" si="27"/>
        <v>6.5573770491803282E-2</v>
      </c>
      <c r="CJ30" s="8">
        <f t="shared" si="28"/>
        <v>6.5573770491803279E-3</v>
      </c>
      <c r="CK30" s="8">
        <f t="shared" si="29"/>
        <v>0</v>
      </c>
      <c r="CL30" s="8">
        <f t="shared" si="30"/>
        <v>3.2786885245901639E-3</v>
      </c>
      <c r="CM30" s="8">
        <f t="shared" si="31"/>
        <v>1.3114754098360656E-2</v>
      </c>
      <c r="CN30" s="8">
        <f t="shared" si="32"/>
        <v>0</v>
      </c>
      <c r="CO30" s="8">
        <f t="shared" si="33"/>
        <v>0</v>
      </c>
      <c r="CP30" s="8">
        <f t="shared" si="34"/>
        <v>3.2786885245901639E-3</v>
      </c>
      <c r="CQ30" s="8">
        <f t="shared" si="35"/>
        <v>0.12786885245901639</v>
      </c>
      <c r="CR30" s="8">
        <f t="shared" si="36"/>
        <v>2.6229508196721311E-2</v>
      </c>
      <c r="CS30" s="8">
        <f t="shared" si="37"/>
        <v>0</v>
      </c>
      <c r="CT30" s="8">
        <f t="shared" si="38"/>
        <v>6.5573770491803279E-3</v>
      </c>
      <c r="CU30" s="8">
        <f t="shared" si="39"/>
        <v>0</v>
      </c>
      <c r="CV30" s="8">
        <f t="shared" si="40"/>
        <v>0</v>
      </c>
      <c r="CW30" s="8">
        <f t="shared" si="41"/>
        <v>6.5573770491803279E-3</v>
      </c>
      <c r="CX30" s="8">
        <f t="shared" si="42"/>
        <v>0</v>
      </c>
      <c r="CY30" s="8">
        <f t="shared" si="43"/>
        <v>0</v>
      </c>
      <c r="CZ30" s="8">
        <f t="shared" si="44"/>
        <v>9.8360655737704927E-3</v>
      </c>
      <c r="DA30" s="8">
        <f t="shared" si="45"/>
        <v>0</v>
      </c>
      <c r="DB30" s="13">
        <f t="shared" si="46"/>
        <v>3.2786885245901639E-3</v>
      </c>
      <c r="DD30" s="55">
        <v>391</v>
      </c>
      <c r="DE30" s="14" t="s">
        <v>41</v>
      </c>
      <c r="DF30" s="14" t="s">
        <v>52</v>
      </c>
      <c r="DG30" s="14" t="s">
        <v>45</v>
      </c>
      <c r="DH30" s="15" t="s">
        <v>42</v>
      </c>
      <c r="DI30" s="35">
        <v>25.02</v>
      </c>
      <c r="DJ30" s="31">
        <f t="shared" si="47"/>
        <v>0</v>
      </c>
      <c r="DK30" s="31">
        <f t="shared" si="48"/>
        <v>0</v>
      </c>
      <c r="DL30" s="31">
        <f t="shared" si="49"/>
        <v>5.2459016393442619</v>
      </c>
      <c r="DM30" s="31">
        <f t="shared" si="50"/>
        <v>0</v>
      </c>
      <c r="DN30" s="31">
        <f t="shared" si="51"/>
        <v>0</v>
      </c>
      <c r="DO30" s="31">
        <f t="shared" si="52"/>
        <v>0</v>
      </c>
      <c r="DP30" s="31">
        <f t="shared" si="53"/>
        <v>0.98360655737704927</v>
      </c>
      <c r="DQ30" s="31">
        <f t="shared" si="54"/>
        <v>4.5901639344262293</v>
      </c>
      <c r="DR30" s="31">
        <f t="shared" si="55"/>
        <v>1.3114754098360655</v>
      </c>
      <c r="DS30" s="31">
        <f t="shared" si="56"/>
        <v>0</v>
      </c>
      <c r="DT30" s="31">
        <f t="shared" si="57"/>
        <v>0</v>
      </c>
      <c r="DU30" s="31">
        <f t="shared" si="58"/>
        <v>4.5901639344262293</v>
      </c>
      <c r="DV30" s="31">
        <f t="shared" si="59"/>
        <v>0</v>
      </c>
      <c r="DW30" s="31">
        <f t="shared" si="60"/>
        <v>0</v>
      </c>
      <c r="DX30" s="31">
        <f t="shared" si="61"/>
        <v>45.901639344262293</v>
      </c>
      <c r="DY30" s="31">
        <f t="shared" si="62"/>
        <v>6.2295081967213122</v>
      </c>
      <c r="DZ30" s="31">
        <f t="shared" si="63"/>
        <v>0</v>
      </c>
      <c r="EA30" s="31">
        <f t="shared" si="64"/>
        <v>0</v>
      </c>
      <c r="EB30" s="31">
        <f t="shared" si="65"/>
        <v>0</v>
      </c>
      <c r="EC30" s="31">
        <f t="shared" si="66"/>
        <v>0</v>
      </c>
      <c r="ED30" s="31">
        <f t="shared" si="67"/>
        <v>0</v>
      </c>
      <c r="EE30" s="31">
        <f t="shared" si="68"/>
        <v>1.639344262295082</v>
      </c>
      <c r="EF30" s="31">
        <f t="shared" si="69"/>
        <v>2.2950819672131146</v>
      </c>
      <c r="EG30" s="31">
        <f t="shared" si="70"/>
        <v>0</v>
      </c>
      <c r="EH30" s="31">
        <f t="shared" si="71"/>
        <v>0</v>
      </c>
      <c r="EI30" s="31">
        <f t="shared" si="72"/>
        <v>0</v>
      </c>
      <c r="EJ30" s="31">
        <f t="shared" si="73"/>
        <v>6.557377049180328</v>
      </c>
      <c r="EK30" s="31">
        <f t="shared" si="103"/>
        <v>0.65573770491803274</v>
      </c>
      <c r="EL30" s="31">
        <f t="shared" si="74"/>
        <v>0</v>
      </c>
      <c r="EM30" s="31">
        <f t="shared" si="75"/>
        <v>0.32786885245901637</v>
      </c>
      <c r="EN30" s="31">
        <f t="shared" si="76"/>
        <v>1.3114754098360655</v>
      </c>
      <c r="EO30" s="31">
        <f t="shared" si="77"/>
        <v>0</v>
      </c>
      <c r="EP30" s="31">
        <f t="shared" si="78"/>
        <v>0</v>
      </c>
      <c r="EQ30" s="31">
        <f t="shared" si="79"/>
        <v>0.32786885245901637</v>
      </c>
      <c r="ER30" s="31">
        <f t="shared" si="80"/>
        <v>12.786885245901638</v>
      </c>
      <c r="ES30" s="31">
        <f t="shared" si="81"/>
        <v>2.622950819672131</v>
      </c>
      <c r="ET30" s="31">
        <f t="shared" si="82"/>
        <v>0</v>
      </c>
      <c r="EU30" s="31">
        <f t="shared" si="83"/>
        <v>0.65573770491803274</v>
      </c>
      <c r="EV30" s="31">
        <f t="shared" si="84"/>
        <v>0</v>
      </c>
      <c r="EW30" s="31">
        <f t="shared" si="85"/>
        <v>0</v>
      </c>
      <c r="EX30" s="31">
        <f t="shared" si="86"/>
        <v>0.65573770491803274</v>
      </c>
      <c r="EY30" s="31">
        <f t="shared" si="87"/>
        <v>0</v>
      </c>
      <c r="EZ30" s="31">
        <f t="shared" si="88"/>
        <v>0</v>
      </c>
      <c r="FA30" s="31">
        <f t="shared" si="89"/>
        <v>0.98360655737704927</v>
      </c>
      <c r="FB30" s="31">
        <f t="shared" si="90"/>
        <v>0</v>
      </c>
      <c r="FC30" s="34">
        <f t="shared" si="104"/>
        <v>0.32786885245901637</v>
      </c>
      <c r="FE30" s="55">
        <v>391</v>
      </c>
      <c r="FF30" s="14" t="s">
        <v>41</v>
      </c>
      <c r="FG30" s="14" t="s">
        <v>52</v>
      </c>
      <c r="FH30" s="14" t="s">
        <v>45</v>
      </c>
      <c r="FI30" s="15" t="s">
        <v>42</v>
      </c>
      <c r="FJ30" s="1">
        <v>25.02</v>
      </c>
      <c r="FK30" s="8">
        <f t="shared" si="92"/>
        <v>0.23109066719589708</v>
      </c>
      <c r="FL30" s="8">
        <f t="shared" si="93"/>
        <v>0.21592053497834771</v>
      </c>
      <c r="FM30" s="8">
        <f t="shared" si="94"/>
        <v>0.21592053497834771</v>
      </c>
      <c r="FN30" s="8">
        <f t="shared" si="95"/>
        <v>0.74436852529230335</v>
      </c>
      <c r="FO30" s="8">
        <f t="shared" si="96"/>
        <v>0.25225665390813024</v>
      </c>
      <c r="FP30" s="8">
        <f t="shared" si="97"/>
        <v>0.12838931363548159</v>
      </c>
      <c r="FQ30" s="8">
        <f t="shared" si="98"/>
        <v>0.25895833694777359</v>
      </c>
      <c r="FR30" s="8">
        <f t="shared" si="99"/>
        <v>8.1066395335120139E-2</v>
      </c>
      <c r="FS30" s="8">
        <f t="shared" si="100"/>
        <v>0.36568335065321084</v>
      </c>
      <c r="FT30" s="8">
        <f t="shared" si="101"/>
        <v>0.16267175678080129</v>
      </c>
      <c r="FU30" s="8">
        <f t="shared" si="102"/>
        <v>8.1066395335120139E-2</v>
      </c>
      <c r="FV30" s="144">
        <v>2</v>
      </c>
    </row>
    <row r="31" spans="1:178" x14ac:dyDescent="0.25">
      <c r="A31" s="55">
        <v>391</v>
      </c>
      <c r="B31" s="14" t="s">
        <v>41</v>
      </c>
      <c r="C31" s="14" t="s">
        <v>52</v>
      </c>
      <c r="D31" s="14" t="s">
        <v>46</v>
      </c>
      <c r="E31" s="15" t="s">
        <v>32</v>
      </c>
      <c r="F31" s="5">
        <v>27.72</v>
      </c>
      <c r="G31" s="23"/>
      <c r="H31" s="23"/>
      <c r="I31" s="23">
        <v>23</v>
      </c>
      <c r="J31" s="23"/>
      <c r="K31" s="23"/>
      <c r="L31" s="23"/>
      <c r="M31" s="23">
        <v>1</v>
      </c>
      <c r="N31" s="23">
        <v>9</v>
      </c>
      <c r="O31" s="23">
        <v>3</v>
      </c>
      <c r="P31" s="23">
        <v>1</v>
      </c>
      <c r="Q31" s="23"/>
      <c r="R31" s="7">
        <v>8</v>
      </c>
      <c r="S31" s="7"/>
      <c r="T31" s="23"/>
      <c r="U31" s="23">
        <v>67</v>
      </c>
      <c r="V31" s="23">
        <v>40</v>
      </c>
      <c r="W31" s="23"/>
      <c r="X31" s="23"/>
      <c r="Y31" s="23"/>
      <c r="Z31" s="23"/>
      <c r="AA31" s="23"/>
      <c r="AB31" s="23">
        <v>10</v>
      </c>
      <c r="AC31" s="23">
        <v>11</v>
      </c>
      <c r="AD31" s="23">
        <v>3</v>
      </c>
      <c r="AE31" s="23"/>
      <c r="AF31" s="23">
        <v>1</v>
      </c>
      <c r="AG31" s="23">
        <v>26</v>
      </c>
      <c r="AH31" s="23">
        <v>8</v>
      </c>
      <c r="AI31" s="23"/>
      <c r="AJ31" s="23"/>
      <c r="AK31" s="23">
        <v>3</v>
      </c>
      <c r="AL31" s="23"/>
      <c r="AM31" s="23"/>
      <c r="AN31" s="23">
        <v>4</v>
      </c>
      <c r="AO31" s="23">
        <v>40</v>
      </c>
      <c r="AP31" s="23">
        <v>14</v>
      </c>
      <c r="AQ31" s="23">
        <v>1</v>
      </c>
      <c r="AR31" s="23">
        <v>11</v>
      </c>
      <c r="AS31" s="23"/>
      <c r="AT31" s="23">
        <v>2</v>
      </c>
      <c r="AU31" s="23">
        <v>4</v>
      </c>
      <c r="AV31" s="23"/>
      <c r="AW31" s="23"/>
      <c r="AX31" s="7">
        <v>0</v>
      </c>
      <c r="AY31" s="23"/>
      <c r="AZ31" s="23">
        <v>7</v>
      </c>
      <c r="BA31" s="11">
        <f t="shared" si="0"/>
        <v>297</v>
      </c>
      <c r="BC31" s="55">
        <v>391</v>
      </c>
      <c r="BD31" s="14" t="s">
        <v>41</v>
      </c>
      <c r="BE31" s="14" t="s">
        <v>52</v>
      </c>
      <c r="BF31" s="14" t="s">
        <v>46</v>
      </c>
      <c r="BG31" s="15" t="s">
        <v>32</v>
      </c>
      <c r="BH31" s="5">
        <v>27.72</v>
      </c>
      <c r="BI31" s="8">
        <f t="shared" si="1"/>
        <v>0</v>
      </c>
      <c r="BJ31" s="8">
        <f t="shared" si="2"/>
        <v>0</v>
      </c>
      <c r="BK31" s="8">
        <f t="shared" si="3"/>
        <v>7.7441077441077436E-2</v>
      </c>
      <c r="BL31" s="8">
        <f t="shared" si="4"/>
        <v>0</v>
      </c>
      <c r="BM31" s="8">
        <f t="shared" si="5"/>
        <v>0</v>
      </c>
      <c r="BN31" s="8">
        <f t="shared" si="6"/>
        <v>0</v>
      </c>
      <c r="BO31" s="8">
        <f t="shared" si="7"/>
        <v>3.3670033670033669E-3</v>
      </c>
      <c r="BP31" s="8">
        <f t="shared" si="8"/>
        <v>3.0303030303030304E-2</v>
      </c>
      <c r="BQ31" s="8">
        <f t="shared" si="9"/>
        <v>1.0101010101010102E-2</v>
      </c>
      <c r="BR31" s="8">
        <f t="shared" si="10"/>
        <v>3.3670033670033669E-3</v>
      </c>
      <c r="BS31" s="8">
        <f t="shared" si="11"/>
        <v>0</v>
      </c>
      <c r="BT31" s="8">
        <f t="shared" si="12"/>
        <v>2.6936026936026935E-2</v>
      </c>
      <c r="BU31" s="8">
        <f t="shared" si="13"/>
        <v>0</v>
      </c>
      <c r="BV31" s="8">
        <f t="shared" si="14"/>
        <v>0</v>
      </c>
      <c r="BW31" s="8">
        <f t="shared" si="15"/>
        <v>0.22558922558922559</v>
      </c>
      <c r="BX31" s="8">
        <f t="shared" si="16"/>
        <v>0.13468013468013468</v>
      </c>
      <c r="BY31" s="8">
        <f t="shared" si="17"/>
        <v>0</v>
      </c>
      <c r="BZ31" s="8">
        <f t="shared" si="18"/>
        <v>0</v>
      </c>
      <c r="CA31" s="8">
        <f t="shared" si="19"/>
        <v>0</v>
      </c>
      <c r="CB31" s="8">
        <f t="shared" si="20"/>
        <v>0</v>
      </c>
      <c r="CC31" s="8">
        <f t="shared" si="21"/>
        <v>0</v>
      </c>
      <c r="CD31" s="8">
        <f t="shared" si="22"/>
        <v>3.3670033670033669E-2</v>
      </c>
      <c r="CE31" s="8">
        <f t="shared" si="23"/>
        <v>3.7037037037037035E-2</v>
      </c>
      <c r="CF31" s="8">
        <f t="shared" si="24"/>
        <v>1.0101010101010102E-2</v>
      </c>
      <c r="CG31" s="8">
        <f t="shared" si="25"/>
        <v>0</v>
      </c>
      <c r="CH31" s="8">
        <f t="shared" si="26"/>
        <v>3.3670033670033669E-3</v>
      </c>
      <c r="CI31" s="8">
        <f t="shared" si="27"/>
        <v>8.7542087542087546E-2</v>
      </c>
      <c r="CJ31" s="8">
        <f t="shared" si="28"/>
        <v>2.6936026936026935E-2</v>
      </c>
      <c r="CK31" s="8">
        <f t="shared" si="29"/>
        <v>0</v>
      </c>
      <c r="CL31" s="8">
        <f t="shared" si="30"/>
        <v>0</v>
      </c>
      <c r="CM31" s="8">
        <f t="shared" si="31"/>
        <v>1.0101010101010102E-2</v>
      </c>
      <c r="CN31" s="8">
        <f t="shared" si="32"/>
        <v>0</v>
      </c>
      <c r="CO31" s="8">
        <f t="shared" si="33"/>
        <v>0</v>
      </c>
      <c r="CP31" s="8">
        <f t="shared" si="34"/>
        <v>1.3468013468013467E-2</v>
      </c>
      <c r="CQ31" s="8">
        <f t="shared" si="35"/>
        <v>0.13468013468013468</v>
      </c>
      <c r="CR31" s="8">
        <f t="shared" si="36"/>
        <v>4.7138047138047139E-2</v>
      </c>
      <c r="CS31" s="8">
        <f t="shared" si="37"/>
        <v>3.3670033670033669E-3</v>
      </c>
      <c r="CT31" s="8">
        <f t="shared" si="38"/>
        <v>3.7037037037037035E-2</v>
      </c>
      <c r="CU31" s="8">
        <f t="shared" si="39"/>
        <v>0</v>
      </c>
      <c r="CV31" s="8">
        <f t="shared" si="40"/>
        <v>6.7340067340067337E-3</v>
      </c>
      <c r="CW31" s="8">
        <f t="shared" si="41"/>
        <v>1.3468013468013467E-2</v>
      </c>
      <c r="CX31" s="8">
        <f t="shared" si="42"/>
        <v>0</v>
      </c>
      <c r="CY31" s="8">
        <f t="shared" si="43"/>
        <v>0</v>
      </c>
      <c r="CZ31" s="8">
        <f t="shared" si="44"/>
        <v>0</v>
      </c>
      <c r="DA31" s="8">
        <f t="shared" si="45"/>
        <v>0</v>
      </c>
      <c r="DB31" s="13">
        <f t="shared" si="46"/>
        <v>2.3569023569023569E-2</v>
      </c>
      <c r="DD31" s="55">
        <v>391</v>
      </c>
      <c r="DE31" s="14" t="s">
        <v>41</v>
      </c>
      <c r="DF31" s="14" t="s">
        <v>52</v>
      </c>
      <c r="DG31" s="14" t="s">
        <v>46</v>
      </c>
      <c r="DH31" s="15" t="s">
        <v>32</v>
      </c>
      <c r="DI31" s="33">
        <v>27.72</v>
      </c>
      <c r="DJ31" s="31">
        <f t="shared" si="47"/>
        <v>0</v>
      </c>
      <c r="DK31" s="31">
        <f t="shared" si="48"/>
        <v>0</v>
      </c>
      <c r="DL31" s="31">
        <f t="shared" si="49"/>
        <v>7.7441077441077439</v>
      </c>
      <c r="DM31" s="31">
        <f t="shared" si="50"/>
        <v>0</v>
      </c>
      <c r="DN31" s="31">
        <f t="shared" si="51"/>
        <v>0</v>
      </c>
      <c r="DO31" s="31">
        <f t="shared" si="52"/>
        <v>0</v>
      </c>
      <c r="DP31" s="31">
        <f t="shared" si="53"/>
        <v>0.33670033670033667</v>
      </c>
      <c r="DQ31" s="31">
        <f t="shared" si="54"/>
        <v>3.0303030303030303</v>
      </c>
      <c r="DR31" s="31">
        <f t="shared" si="55"/>
        <v>1.0101010101010102</v>
      </c>
      <c r="DS31" s="31">
        <f t="shared" si="56"/>
        <v>0.33670033670033667</v>
      </c>
      <c r="DT31" s="31">
        <f t="shared" si="57"/>
        <v>0</v>
      </c>
      <c r="DU31" s="31">
        <f t="shared" si="58"/>
        <v>2.6936026936026933</v>
      </c>
      <c r="DV31" s="31">
        <f t="shared" si="59"/>
        <v>0</v>
      </c>
      <c r="DW31" s="31">
        <f t="shared" si="60"/>
        <v>0</v>
      </c>
      <c r="DX31" s="31">
        <f t="shared" si="61"/>
        <v>22.558922558922561</v>
      </c>
      <c r="DY31" s="31">
        <f t="shared" si="62"/>
        <v>13.468013468013467</v>
      </c>
      <c r="DZ31" s="31">
        <f t="shared" si="63"/>
        <v>0</v>
      </c>
      <c r="EA31" s="31">
        <f t="shared" si="64"/>
        <v>0</v>
      </c>
      <c r="EB31" s="31">
        <f t="shared" si="65"/>
        <v>0</v>
      </c>
      <c r="EC31" s="31">
        <f t="shared" si="66"/>
        <v>0</v>
      </c>
      <c r="ED31" s="31">
        <f t="shared" si="67"/>
        <v>0</v>
      </c>
      <c r="EE31" s="31">
        <f t="shared" si="68"/>
        <v>3.3670033670033668</v>
      </c>
      <c r="EF31" s="31">
        <f t="shared" si="69"/>
        <v>3.7037037037037033</v>
      </c>
      <c r="EG31" s="31">
        <f t="shared" si="70"/>
        <v>1.0101010101010102</v>
      </c>
      <c r="EH31" s="31">
        <f t="shared" si="71"/>
        <v>0</v>
      </c>
      <c r="EI31" s="31">
        <f t="shared" si="72"/>
        <v>0.33670033670033667</v>
      </c>
      <c r="EJ31" s="31">
        <f t="shared" si="73"/>
        <v>8.7542087542087543</v>
      </c>
      <c r="EK31" s="31">
        <f t="shared" si="103"/>
        <v>2.6936026936026933</v>
      </c>
      <c r="EL31" s="31">
        <f t="shared" si="74"/>
        <v>0</v>
      </c>
      <c r="EM31" s="31">
        <f t="shared" si="75"/>
        <v>0</v>
      </c>
      <c r="EN31" s="31">
        <f t="shared" si="76"/>
        <v>1.0101010101010102</v>
      </c>
      <c r="EO31" s="31">
        <f t="shared" si="77"/>
        <v>0</v>
      </c>
      <c r="EP31" s="31">
        <f t="shared" si="78"/>
        <v>0</v>
      </c>
      <c r="EQ31" s="31">
        <f t="shared" si="79"/>
        <v>1.3468013468013467</v>
      </c>
      <c r="ER31" s="31">
        <f t="shared" si="80"/>
        <v>13.468013468013467</v>
      </c>
      <c r="ES31" s="31">
        <f t="shared" si="81"/>
        <v>4.7138047138047137</v>
      </c>
      <c r="ET31" s="31">
        <f t="shared" si="82"/>
        <v>0.33670033670033667</v>
      </c>
      <c r="EU31" s="31">
        <f t="shared" si="83"/>
        <v>3.7037037037037033</v>
      </c>
      <c r="EV31" s="31">
        <f t="shared" si="84"/>
        <v>0</v>
      </c>
      <c r="EW31" s="31">
        <f t="shared" si="85"/>
        <v>0.67340067340067333</v>
      </c>
      <c r="EX31" s="31">
        <f t="shared" si="86"/>
        <v>1.3468013468013467</v>
      </c>
      <c r="EY31" s="31">
        <f t="shared" si="87"/>
        <v>0</v>
      </c>
      <c r="EZ31" s="31">
        <f t="shared" si="88"/>
        <v>0</v>
      </c>
      <c r="FA31" s="31">
        <f t="shared" si="89"/>
        <v>0</v>
      </c>
      <c r="FB31" s="31">
        <f t="shared" si="90"/>
        <v>0</v>
      </c>
      <c r="FC31" s="34">
        <f t="shared" si="104"/>
        <v>2.3569023569023568</v>
      </c>
      <c r="FE31" s="55">
        <v>391</v>
      </c>
      <c r="FF31" s="14" t="s">
        <v>41</v>
      </c>
      <c r="FG31" s="14" t="s">
        <v>52</v>
      </c>
      <c r="FH31" s="14" t="s">
        <v>46</v>
      </c>
      <c r="FI31" s="15" t="s">
        <v>32</v>
      </c>
      <c r="FJ31" s="5">
        <v>27.72</v>
      </c>
      <c r="FK31" s="8">
        <f t="shared" si="92"/>
        <v>0.28200537691867222</v>
      </c>
      <c r="FL31" s="8">
        <f t="shared" si="93"/>
        <v>0.17496904566568888</v>
      </c>
      <c r="FM31" s="8">
        <f t="shared" si="94"/>
        <v>0.1648678637884331</v>
      </c>
      <c r="FN31" s="8">
        <f t="shared" si="95"/>
        <v>0.49492123746659061</v>
      </c>
      <c r="FO31" s="8">
        <f t="shared" si="96"/>
        <v>0.37576893617855683</v>
      </c>
      <c r="FP31" s="8">
        <f t="shared" si="97"/>
        <v>0.18453959049415744</v>
      </c>
      <c r="FQ31" s="8">
        <f t="shared" si="98"/>
        <v>0.30037152906816228</v>
      </c>
      <c r="FR31" s="8">
        <f t="shared" si="99"/>
        <v>0.1648678637884331</v>
      </c>
      <c r="FS31" s="8">
        <f t="shared" si="100"/>
        <v>0.37576893617855683</v>
      </c>
      <c r="FT31" s="8">
        <f t="shared" si="101"/>
        <v>0.21885592684133098</v>
      </c>
      <c r="FU31" s="8">
        <f t="shared" si="102"/>
        <v>0.19365830044432666</v>
      </c>
      <c r="FV31" s="25" t="s">
        <v>106</v>
      </c>
    </row>
    <row r="32" spans="1:178" x14ac:dyDescent="0.25">
      <c r="A32" s="55">
        <v>391</v>
      </c>
      <c r="B32" s="14" t="s">
        <v>41</v>
      </c>
      <c r="C32" s="14" t="s">
        <v>52</v>
      </c>
      <c r="D32" s="14" t="s">
        <v>47</v>
      </c>
      <c r="E32" s="15" t="s">
        <v>54</v>
      </c>
      <c r="F32" s="1">
        <v>28.48</v>
      </c>
      <c r="G32" s="23"/>
      <c r="H32" s="23"/>
      <c r="I32" s="23">
        <v>29</v>
      </c>
      <c r="J32" s="23"/>
      <c r="K32" s="23"/>
      <c r="L32" s="23"/>
      <c r="M32" s="23">
        <v>2</v>
      </c>
      <c r="N32" s="23">
        <v>5</v>
      </c>
      <c r="O32" s="23">
        <v>5</v>
      </c>
      <c r="P32" s="23">
        <v>3</v>
      </c>
      <c r="Q32" s="23"/>
      <c r="R32" s="7">
        <v>14</v>
      </c>
      <c r="S32" s="7"/>
      <c r="T32" s="23">
        <v>1</v>
      </c>
      <c r="U32" s="23">
        <v>62</v>
      </c>
      <c r="V32" s="23">
        <v>50</v>
      </c>
      <c r="W32" s="23"/>
      <c r="X32" s="23"/>
      <c r="Y32" s="23"/>
      <c r="Z32" s="23"/>
      <c r="AA32" s="23"/>
      <c r="AB32" s="23">
        <v>3</v>
      </c>
      <c r="AC32" s="23">
        <v>6</v>
      </c>
      <c r="AD32" s="23">
        <v>2</v>
      </c>
      <c r="AE32" s="23"/>
      <c r="AF32" s="23">
        <v>3</v>
      </c>
      <c r="AG32" s="23">
        <v>28</v>
      </c>
      <c r="AH32" s="23">
        <v>17</v>
      </c>
      <c r="AI32" s="23"/>
      <c r="AJ32" s="23"/>
      <c r="AK32" s="23"/>
      <c r="AL32" s="23"/>
      <c r="AM32" s="23"/>
      <c r="AN32" s="23">
        <v>1</v>
      </c>
      <c r="AO32" s="23">
        <v>39</v>
      </c>
      <c r="AP32" s="23">
        <v>4</v>
      </c>
      <c r="AQ32" s="23"/>
      <c r="AR32" s="23">
        <v>15</v>
      </c>
      <c r="AS32" s="23">
        <v>2</v>
      </c>
      <c r="AT32" s="23">
        <v>2</v>
      </c>
      <c r="AU32" s="23">
        <v>4</v>
      </c>
      <c r="AV32" s="23"/>
      <c r="AW32" s="23"/>
      <c r="AX32" s="7">
        <v>2</v>
      </c>
      <c r="AY32" s="23"/>
      <c r="AZ32" s="23">
        <v>3</v>
      </c>
      <c r="BA32" s="11">
        <f t="shared" si="0"/>
        <v>302</v>
      </c>
      <c r="BC32" s="55">
        <v>391</v>
      </c>
      <c r="BD32" s="14" t="s">
        <v>41</v>
      </c>
      <c r="BE32" s="14" t="s">
        <v>52</v>
      </c>
      <c r="BF32" s="14" t="s">
        <v>47</v>
      </c>
      <c r="BG32" s="15" t="s">
        <v>54</v>
      </c>
      <c r="BH32" s="1">
        <v>28.48</v>
      </c>
      <c r="BI32" s="8">
        <f t="shared" si="1"/>
        <v>0</v>
      </c>
      <c r="BJ32" s="8">
        <f t="shared" si="2"/>
        <v>0</v>
      </c>
      <c r="BK32" s="8">
        <f t="shared" si="3"/>
        <v>9.602649006622517E-2</v>
      </c>
      <c r="BL32" s="8">
        <f t="shared" si="4"/>
        <v>0</v>
      </c>
      <c r="BM32" s="8">
        <f t="shared" si="5"/>
        <v>0</v>
      </c>
      <c r="BN32" s="8">
        <f t="shared" si="6"/>
        <v>0</v>
      </c>
      <c r="BO32" s="8">
        <f t="shared" si="7"/>
        <v>6.6225165562913907E-3</v>
      </c>
      <c r="BP32" s="8">
        <f t="shared" si="8"/>
        <v>1.6556291390728478E-2</v>
      </c>
      <c r="BQ32" s="8">
        <f t="shared" si="9"/>
        <v>1.6556291390728478E-2</v>
      </c>
      <c r="BR32" s="8">
        <f t="shared" si="10"/>
        <v>9.9337748344370865E-3</v>
      </c>
      <c r="BS32" s="8">
        <f t="shared" si="11"/>
        <v>0</v>
      </c>
      <c r="BT32" s="8">
        <f t="shared" si="12"/>
        <v>4.6357615894039736E-2</v>
      </c>
      <c r="BU32" s="8">
        <f t="shared" si="13"/>
        <v>0</v>
      </c>
      <c r="BV32" s="8">
        <f t="shared" si="14"/>
        <v>3.3112582781456954E-3</v>
      </c>
      <c r="BW32" s="8">
        <f t="shared" si="15"/>
        <v>0.20529801324503311</v>
      </c>
      <c r="BX32" s="8">
        <f t="shared" si="16"/>
        <v>0.16556291390728478</v>
      </c>
      <c r="BY32" s="8">
        <f t="shared" si="17"/>
        <v>0</v>
      </c>
      <c r="BZ32" s="8">
        <f t="shared" si="18"/>
        <v>0</v>
      </c>
      <c r="CA32" s="8">
        <f t="shared" si="19"/>
        <v>0</v>
      </c>
      <c r="CB32" s="8">
        <f t="shared" si="20"/>
        <v>0</v>
      </c>
      <c r="CC32" s="8">
        <f t="shared" si="21"/>
        <v>0</v>
      </c>
      <c r="CD32" s="8">
        <f t="shared" si="22"/>
        <v>9.9337748344370865E-3</v>
      </c>
      <c r="CE32" s="8">
        <f t="shared" si="23"/>
        <v>1.9867549668874173E-2</v>
      </c>
      <c r="CF32" s="8">
        <f t="shared" si="24"/>
        <v>6.6225165562913907E-3</v>
      </c>
      <c r="CG32" s="8">
        <f t="shared" si="25"/>
        <v>0</v>
      </c>
      <c r="CH32" s="8">
        <f t="shared" si="26"/>
        <v>9.9337748344370865E-3</v>
      </c>
      <c r="CI32" s="8">
        <f t="shared" si="27"/>
        <v>9.2715231788079472E-2</v>
      </c>
      <c r="CJ32" s="8">
        <f t="shared" si="28"/>
        <v>5.6291390728476824E-2</v>
      </c>
      <c r="CK32" s="8">
        <f t="shared" si="29"/>
        <v>0</v>
      </c>
      <c r="CL32" s="8">
        <f t="shared" si="30"/>
        <v>0</v>
      </c>
      <c r="CM32" s="8">
        <f t="shared" si="31"/>
        <v>0</v>
      </c>
      <c r="CN32" s="8">
        <f t="shared" si="32"/>
        <v>0</v>
      </c>
      <c r="CO32" s="8">
        <f t="shared" si="33"/>
        <v>0</v>
      </c>
      <c r="CP32" s="8">
        <f t="shared" si="34"/>
        <v>3.3112582781456954E-3</v>
      </c>
      <c r="CQ32" s="8">
        <f t="shared" si="35"/>
        <v>0.12913907284768211</v>
      </c>
      <c r="CR32" s="8">
        <f t="shared" si="36"/>
        <v>1.3245033112582781E-2</v>
      </c>
      <c r="CS32" s="8">
        <f t="shared" si="37"/>
        <v>0</v>
      </c>
      <c r="CT32" s="8">
        <f t="shared" si="38"/>
        <v>4.9668874172185427E-2</v>
      </c>
      <c r="CU32" s="8">
        <f t="shared" si="39"/>
        <v>6.6225165562913907E-3</v>
      </c>
      <c r="CV32" s="8">
        <f t="shared" si="40"/>
        <v>6.6225165562913907E-3</v>
      </c>
      <c r="CW32" s="8">
        <f t="shared" si="41"/>
        <v>1.3245033112582781E-2</v>
      </c>
      <c r="CX32" s="8">
        <f t="shared" si="42"/>
        <v>0</v>
      </c>
      <c r="CY32" s="8">
        <f t="shared" si="43"/>
        <v>0</v>
      </c>
      <c r="CZ32" s="8">
        <f t="shared" si="44"/>
        <v>6.6225165562913907E-3</v>
      </c>
      <c r="DA32" s="8">
        <f t="shared" si="45"/>
        <v>0</v>
      </c>
      <c r="DB32" s="13">
        <f t="shared" si="46"/>
        <v>9.9337748344370865E-3</v>
      </c>
      <c r="DD32" s="55">
        <v>391</v>
      </c>
      <c r="DE32" s="14" t="s">
        <v>41</v>
      </c>
      <c r="DF32" s="14" t="s">
        <v>52</v>
      </c>
      <c r="DG32" s="14" t="s">
        <v>47</v>
      </c>
      <c r="DH32" s="15" t="s">
        <v>54</v>
      </c>
      <c r="DI32" s="35">
        <v>28.48</v>
      </c>
      <c r="DJ32" s="31">
        <f t="shared" si="47"/>
        <v>0</v>
      </c>
      <c r="DK32" s="31">
        <f t="shared" si="48"/>
        <v>0</v>
      </c>
      <c r="DL32" s="31">
        <f t="shared" si="49"/>
        <v>9.6026490066225172</v>
      </c>
      <c r="DM32" s="31">
        <f t="shared" si="50"/>
        <v>0</v>
      </c>
      <c r="DN32" s="31">
        <f t="shared" si="51"/>
        <v>0</v>
      </c>
      <c r="DO32" s="31">
        <f t="shared" si="52"/>
        <v>0</v>
      </c>
      <c r="DP32" s="31">
        <f t="shared" si="53"/>
        <v>0.66225165562913912</v>
      </c>
      <c r="DQ32" s="31">
        <f t="shared" si="54"/>
        <v>1.6556291390728477</v>
      </c>
      <c r="DR32" s="31">
        <f t="shared" si="55"/>
        <v>1.6556291390728477</v>
      </c>
      <c r="DS32" s="31">
        <f t="shared" si="56"/>
        <v>0.99337748344370869</v>
      </c>
      <c r="DT32" s="31">
        <f t="shared" si="57"/>
        <v>0</v>
      </c>
      <c r="DU32" s="31">
        <f t="shared" si="58"/>
        <v>4.6357615894039732</v>
      </c>
      <c r="DV32" s="31">
        <f t="shared" si="59"/>
        <v>0</v>
      </c>
      <c r="DW32" s="31">
        <f t="shared" si="60"/>
        <v>0.33112582781456956</v>
      </c>
      <c r="DX32" s="31">
        <f t="shared" si="61"/>
        <v>20.52980132450331</v>
      </c>
      <c r="DY32" s="31">
        <f t="shared" si="62"/>
        <v>16.556291390728479</v>
      </c>
      <c r="DZ32" s="31">
        <f t="shared" si="63"/>
        <v>0</v>
      </c>
      <c r="EA32" s="31">
        <f t="shared" si="64"/>
        <v>0</v>
      </c>
      <c r="EB32" s="31">
        <f t="shared" si="65"/>
        <v>0</v>
      </c>
      <c r="EC32" s="31">
        <f t="shared" si="66"/>
        <v>0</v>
      </c>
      <c r="ED32" s="31">
        <f t="shared" si="67"/>
        <v>0</v>
      </c>
      <c r="EE32" s="31">
        <f t="shared" si="68"/>
        <v>0.99337748344370869</v>
      </c>
      <c r="EF32" s="31">
        <f t="shared" si="69"/>
        <v>1.9867549668874174</v>
      </c>
      <c r="EG32" s="31">
        <f t="shared" si="70"/>
        <v>0.66225165562913912</v>
      </c>
      <c r="EH32" s="31">
        <f t="shared" si="71"/>
        <v>0</v>
      </c>
      <c r="EI32" s="31">
        <f t="shared" si="72"/>
        <v>0.99337748344370869</v>
      </c>
      <c r="EJ32" s="31">
        <f t="shared" si="73"/>
        <v>9.2715231788079464</v>
      </c>
      <c r="EK32" s="31">
        <f t="shared" si="103"/>
        <v>5.629139072847682</v>
      </c>
      <c r="EL32" s="31">
        <f t="shared" si="74"/>
        <v>0</v>
      </c>
      <c r="EM32" s="31">
        <f t="shared" si="75"/>
        <v>0</v>
      </c>
      <c r="EN32" s="31">
        <f t="shared" si="76"/>
        <v>0</v>
      </c>
      <c r="EO32" s="31">
        <f t="shared" si="77"/>
        <v>0</v>
      </c>
      <c r="EP32" s="31">
        <f t="shared" si="78"/>
        <v>0</v>
      </c>
      <c r="EQ32" s="31">
        <f t="shared" si="79"/>
        <v>0.33112582781456956</v>
      </c>
      <c r="ER32" s="31">
        <f t="shared" si="80"/>
        <v>12.913907284768211</v>
      </c>
      <c r="ES32" s="31">
        <f t="shared" si="81"/>
        <v>1.3245033112582782</v>
      </c>
      <c r="ET32" s="31">
        <f t="shared" si="82"/>
        <v>0</v>
      </c>
      <c r="EU32" s="31">
        <f t="shared" si="83"/>
        <v>4.9668874172185431</v>
      </c>
      <c r="EV32" s="31">
        <f t="shared" si="84"/>
        <v>0.66225165562913912</v>
      </c>
      <c r="EW32" s="31">
        <f t="shared" si="85"/>
        <v>0.66225165562913912</v>
      </c>
      <c r="EX32" s="31">
        <f t="shared" si="86"/>
        <v>1.3245033112582782</v>
      </c>
      <c r="EY32" s="31">
        <f t="shared" si="87"/>
        <v>0</v>
      </c>
      <c r="EZ32" s="31">
        <f t="shared" si="88"/>
        <v>0</v>
      </c>
      <c r="FA32" s="31">
        <f t="shared" si="89"/>
        <v>0.66225165562913912</v>
      </c>
      <c r="FB32" s="31">
        <f t="shared" si="90"/>
        <v>0</v>
      </c>
      <c r="FC32" s="34">
        <f t="shared" si="104"/>
        <v>0.99337748344370869</v>
      </c>
      <c r="FE32" s="55">
        <v>391</v>
      </c>
      <c r="FF32" s="14" t="s">
        <v>41</v>
      </c>
      <c r="FG32" s="14" t="s">
        <v>52</v>
      </c>
      <c r="FH32" s="14" t="s">
        <v>47</v>
      </c>
      <c r="FI32" s="15" t="s">
        <v>54</v>
      </c>
      <c r="FJ32" s="1">
        <v>28.48</v>
      </c>
      <c r="FK32" s="8">
        <f t="shared" si="92"/>
        <v>0.31506830316687845</v>
      </c>
      <c r="FL32" s="8">
        <f t="shared" si="93"/>
        <v>0.1290289779201961</v>
      </c>
      <c r="FM32" s="8">
        <f t="shared" si="94"/>
        <v>0.21700740884037378</v>
      </c>
      <c r="FN32" s="8">
        <f t="shared" si="95"/>
        <v>0.47023774441923272</v>
      </c>
      <c r="FO32" s="8">
        <f t="shared" si="96"/>
        <v>0.41905152679582847</v>
      </c>
      <c r="FP32" s="8">
        <f t="shared" si="97"/>
        <v>9.9834079945188031E-2</v>
      </c>
      <c r="FQ32" s="8">
        <f t="shared" si="98"/>
        <v>0.30940480661683256</v>
      </c>
      <c r="FR32" s="8">
        <f t="shared" si="99"/>
        <v>0.23954234903023264</v>
      </c>
      <c r="FS32" s="8">
        <f t="shared" si="100"/>
        <v>0.36758118953468144</v>
      </c>
      <c r="FT32" s="8">
        <f t="shared" si="101"/>
        <v>0.11534264915034143</v>
      </c>
      <c r="FU32" s="8">
        <f t="shared" si="102"/>
        <v>0.22475255559196122</v>
      </c>
      <c r="FV32" s="25" t="s">
        <v>106</v>
      </c>
    </row>
    <row r="33" spans="1:178" x14ac:dyDescent="0.25">
      <c r="A33" s="55">
        <v>391</v>
      </c>
      <c r="B33" s="14" t="s">
        <v>41</v>
      </c>
      <c r="C33" s="14" t="s">
        <v>33</v>
      </c>
      <c r="D33" s="14" t="s">
        <v>28</v>
      </c>
      <c r="E33" s="15" t="s">
        <v>42</v>
      </c>
      <c r="F33" s="1">
        <v>28.71</v>
      </c>
      <c r="G33" s="23"/>
      <c r="H33" s="23"/>
      <c r="I33" s="23">
        <v>27</v>
      </c>
      <c r="J33" s="23"/>
      <c r="K33" s="23"/>
      <c r="L33" s="23"/>
      <c r="M33" s="23">
        <v>2</v>
      </c>
      <c r="N33" s="23">
        <v>2</v>
      </c>
      <c r="O33" s="23">
        <v>1</v>
      </c>
      <c r="P33" s="23"/>
      <c r="Q33" s="23"/>
      <c r="R33" s="7">
        <v>20</v>
      </c>
      <c r="S33" s="7"/>
      <c r="T33" s="23"/>
      <c r="U33" s="23">
        <v>73</v>
      </c>
      <c r="V33" s="23">
        <v>42</v>
      </c>
      <c r="W33" s="23"/>
      <c r="X33" s="23">
        <v>10</v>
      </c>
      <c r="Y33" s="23"/>
      <c r="Z33" s="23"/>
      <c r="AA33" s="23"/>
      <c r="AB33" s="23"/>
      <c r="AC33" s="23">
        <v>8</v>
      </c>
      <c r="AD33" s="23">
        <v>3</v>
      </c>
      <c r="AE33" s="23"/>
      <c r="AF33" s="23">
        <v>2</v>
      </c>
      <c r="AG33" s="23"/>
      <c r="AH33" s="23">
        <v>33</v>
      </c>
      <c r="AI33" s="23"/>
      <c r="AJ33" s="23"/>
      <c r="AK33" s="23">
        <v>6</v>
      </c>
      <c r="AL33" s="23"/>
      <c r="AM33" s="23"/>
      <c r="AN33" s="23"/>
      <c r="AO33" s="23">
        <v>29</v>
      </c>
      <c r="AP33" s="23">
        <v>16</v>
      </c>
      <c r="AQ33" s="23">
        <v>1</v>
      </c>
      <c r="AR33" s="23">
        <v>10</v>
      </c>
      <c r="AS33" s="23">
        <v>1</v>
      </c>
      <c r="AT33" s="23">
        <v>3</v>
      </c>
      <c r="AU33" s="23">
        <v>1</v>
      </c>
      <c r="AV33" s="23">
        <v>1</v>
      </c>
      <c r="AW33" s="23"/>
      <c r="AX33" s="7">
        <v>1</v>
      </c>
      <c r="AY33" s="23"/>
      <c r="AZ33" s="23">
        <v>7</v>
      </c>
      <c r="BA33" s="11">
        <f t="shared" si="0"/>
        <v>299</v>
      </c>
      <c r="BC33" s="55">
        <v>391</v>
      </c>
      <c r="BD33" s="14" t="s">
        <v>41</v>
      </c>
      <c r="BE33" s="14" t="s">
        <v>33</v>
      </c>
      <c r="BF33" s="14" t="s">
        <v>28</v>
      </c>
      <c r="BG33" s="15" t="s">
        <v>42</v>
      </c>
      <c r="BH33" s="1">
        <v>28.71</v>
      </c>
      <c r="BI33" s="8">
        <f t="shared" si="1"/>
        <v>0</v>
      </c>
      <c r="BJ33" s="8">
        <f t="shared" si="2"/>
        <v>0</v>
      </c>
      <c r="BK33" s="8">
        <f t="shared" si="3"/>
        <v>9.0301003344481601E-2</v>
      </c>
      <c r="BL33" s="8">
        <f t="shared" si="4"/>
        <v>0</v>
      </c>
      <c r="BM33" s="8">
        <f t="shared" si="5"/>
        <v>0</v>
      </c>
      <c r="BN33" s="8">
        <f t="shared" si="6"/>
        <v>0</v>
      </c>
      <c r="BO33" s="8">
        <f t="shared" si="7"/>
        <v>6.688963210702341E-3</v>
      </c>
      <c r="BP33" s="8">
        <f t="shared" si="8"/>
        <v>6.688963210702341E-3</v>
      </c>
      <c r="BQ33" s="8">
        <f t="shared" si="9"/>
        <v>3.3444816053511705E-3</v>
      </c>
      <c r="BR33" s="8">
        <f t="shared" si="10"/>
        <v>0</v>
      </c>
      <c r="BS33" s="8">
        <f t="shared" si="11"/>
        <v>0</v>
      </c>
      <c r="BT33" s="8">
        <f t="shared" si="12"/>
        <v>6.6889632107023408E-2</v>
      </c>
      <c r="BU33" s="8">
        <f t="shared" si="13"/>
        <v>0</v>
      </c>
      <c r="BV33" s="8">
        <f t="shared" si="14"/>
        <v>0</v>
      </c>
      <c r="BW33" s="8">
        <f t="shared" si="15"/>
        <v>0.24414715719063546</v>
      </c>
      <c r="BX33" s="8">
        <f t="shared" si="16"/>
        <v>0.14046822742474915</v>
      </c>
      <c r="BY33" s="8">
        <f t="shared" si="17"/>
        <v>0</v>
      </c>
      <c r="BZ33" s="8">
        <f t="shared" si="18"/>
        <v>3.3444816053511704E-2</v>
      </c>
      <c r="CA33" s="8">
        <f t="shared" si="19"/>
        <v>0</v>
      </c>
      <c r="CB33" s="8">
        <f t="shared" si="20"/>
        <v>0</v>
      </c>
      <c r="CC33" s="8">
        <f t="shared" si="21"/>
        <v>0</v>
      </c>
      <c r="CD33" s="8">
        <f t="shared" si="22"/>
        <v>0</v>
      </c>
      <c r="CE33" s="8">
        <f t="shared" si="23"/>
        <v>2.6755852842809364E-2</v>
      </c>
      <c r="CF33" s="8">
        <f t="shared" si="24"/>
        <v>1.0033444816053512E-2</v>
      </c>
      <c r="CG33" s="8">
        <f t="shared" si="25"/>
        <v>0</v>
      </c>
      <c r="CH33" s="8">
        <f t="shared" si="26"/>
        <v>6.688963210702341E-3</v>
      </c>
      <c r="CI33" s="8">
        <f t="shared" si="27"/>
        <v>0</v>
      </c>
      <c r="CJ33" s="8">
        <f t="shared" si="28"/>
        <v>0.11036789297658862</v>
      </c>
      <c r="CK33" s="8">
        <f t="shared" si="29"/>
        <v>0</v>
      </c>
      <c r="CL33" s="8">
        <f t="shared" si="30"/>
        <v>0</v>
      </c>
      <c r="CM33" s="8">
        <f t="shared" si="31"/>
        <v>2.0066889632107024E-2</v>
      </c>
      <c r="CN33" s="8">
        <f t="shared" si="32"/>
        <v>0</v>
      </c>
      <c r="CO33" s="8">
        <f t="shared" si="33"/>
        <v>0</v>
      </c>
      <c r="CP33" s="8">
        <f t="shared" si="34"/>
        <v>0</v>
      </c>
      <c r="CQ33" s="8">
        <f t="shared" si="35"/>
        <v>9.6989966555183951E-2</v>
      </c>
      <c r="CR33" s="8">
        <f t="shared" si="36"/>
        <v>5.3511705685618728E-2</v>
      </c>
      <c r="CS33" s="8">
        <f t="shared" si="37"/>
        <v>3.3444816053511705E-3</v>
      </c>
      <c r="CT33" s="8">
        <f t="shared" si="38"/>
        <v>3.3444816053511704E-2</v>
      </c>
      <c r="CU33" s="8">
        <f t="shared" si="39"/>
        <v>3.3444816053511705E-3</v>
      </c>
      <c r="CV33" s="8">
        <f t="shared" si="40"/>
        <v>1.0033444816053512E-2</v>
      </c>
      <c r="CW33" s="8">
        <f t="shared" si="41"/>
        <v>3.3444816053511705E-3</v>
      </c>
      <c r="CX33" s="8">
        <f t="shared" si="42"/>
        <v>3.3444816053511705E-3</v>
      </c>
      <c r="CY33" s="8">
        <f t="shared" si="43"/>
        <v>0</v>
      </c>
      <c r="CZ33" s="8">
        <f t="shared" si="44"/>
        <v>3.3444816053511705E-3</v>
      </c>
      <c r="DA33" s="8">
        <f t="shared" si="45"/>
        <v>0</v>
      </c>
      <c r="DB33" s="13">
        <f t="shared" si="46"/>
        <v>2.3411371237458192E-2</v>
      </c>
      <c r="DD33" s="55">
        <v>391</v>
      </c>
      <c r="DE33" s="14" t="s">
        <v>41</v>
      </c>
      <c r="DF33" s="14" t="s">
        <v>33</v>
      </c>
      <c r="DG33" s="14" t="s">
        <v>28</v>
      </c>
      <c r="DH33" s="15" t="s">
        <v>42</v>
      </c>
      <c r="DI33" s="35">
        <v>28.71</v>
      </c>
      <c r="DJ33" s="31">
        <f t="shared" si="47"/>
        <v>0</v>
      </c>
      <c r="DK33" s="31">
        <f t="shared" si="48"/>
        <v>0</v>
      </c>
      <c r="DL33" s="31">
        <f t="shared" si="49"/>
        <v>9.0301003344481607</v>
      </c>
      <c r="DM33" s="31">
        <f t="shared" si="50"/>
        <v>0</v>
      </c>
      <c r="DN33" s="31">
        <f t="shared" si="51"/>
        <v>0</v>
      </c>
      <c r="DO33" s="31">
        <f t="shared" si="52"/>
        <v>0</v>
      </c>
      <c r="DP33" s="31">
        <f t="shared" si="53"/>
        <v>0.66889632107023411</v>
      </c>
      <c r="DQ33" s="31">
        <f t="shared" si="54"/>
        <v>0.66889632107023411</v>
      </c>
      <c r="DR33" s="31">
        <f t="shared" si="55"/>
        <v>0.33444816053511706</v>
      </c>
      <c r="DS33" s="31">
        <f t="shared" si="56"/>
        <v>0</v>
      </c>
      <c r="DT33" s="31">
        <f t="shared" si="57"/>
        <v>0</v>
      </c>
      <c r="DU33" s="31">
        <f t="shared" si="58"/>
        <v>6.6889632107023411</v>
      </c>
      <c r="DV33" s="31">
        <f t="shared" si="59"/>
        <v>0</v>
      </c>
      <c r="DW33" s="31">
        <f t="shared" si="60"/>
        <v>0</v>
      </c>
      <c r="DX33" s="31">
        <f t="shared" si="61"/>
        <v>24.414715719063544</v>
      </c>
      <c r="DY33" s="31">
        <f t="shared" si="62"/>
        <v>14.046822742474916</v>
      </c>
      <c r="DZ33" s="31">
        <f t="shared" si="63"/>
        <v>0</v>
      </c>
      <c r="EA33" s="31">
        <f t="shared" si="64"/>
        <v>3.3444816053511706</v>
      </c>
      <c r="EB33" s="31">
        <f t="shared" si="65"/>
        <v>0</v>
      </c>
      <c r="EC33" s="31">
        <f t="shared" si="66"/>
        <v>0</v>
      </c>
      <c r="ED33" s="31">
        <f t="shared" si="67"/>
        <v>0</v>
      </c>
      <c r="EE33" s="31">
        <f t="shared" si="68"/>
        <v>0</v>
      </c>
      <c r="EF33" s="31">
        <f t="shared" si="69"/>
        <v>2.6755852842809364</v>
      </c>
      <c r="EG33" s="31">
        <f t="shared" si="70"/>
        <v>1.0033444816053512</v>
      </c>
      <c r="EH33" s="31">
        <f t="shared" si="71"/>
        <v>0</v>
      </c>
      <c r="EI33" s="31">
        <f t="shared" si="72"/>
        <v>0.66889632107023411</v>
      </c>
      <c r="EJ33" s="31">
        <f t="shared" si="73"/>
        <v>0</v>
      </c>
      <c r="EK33" s="31">
        <f t="shared" si="103"/>
        <v>11.036789297658862</v>
      </c>
      <c r="EL33" s="31">
        <f t="shared" si="74"/>
        <v>0</v>
      </c>
      <c r="EM33" s="31">
        <f t="shared" si="75"/>
        <v>0</v>
      </c>
      <c r="EN33" s="31">
        <f t="shared" si="76"/>
        <v>2.0066889632107023</v>
      </c>
      <c r="EO33" s="31">
        <f t="shared" si="77"/>
        <v>0</v>
      </c>
      <c r="EP33" s="31">
        <f t="shared" si="78"/>
        <v>0</v>
      </c>
      <c r="EQ33" s="31">
        <f t="shared" si="79"/>
        <v>0</v>
      </c>
      <c r="ER33" s="31">
        <f t="shared" si="80"/>
        <v>9.6989966555183944</v>
      </c>
      <c r="ES33" s="31">
        <f t="shared" si="81"/>
        <v>5.3511705685618729</v>
      </c>
      <c r="ET33" s="31">
        <f t="shared" si="82"/>
        <v>0.33444816053511706</v>
      </c>
      <c r="EU33" s="31">
        <f t="shared" si="83"/>
        <v>3.3444816053511706</v>
      </c>
      <c r="EV33" s="31">
        <f t="shared" si="84"/>
        <v>0.33444816053511706</v>
      </c>
      <c r="EW33" s="31">
        <f t="shared" si="85"/>
        <v>1.0033444816053512</v>
      </c>
      <c r="EX33" s="31">
        <f t="shared" si="86"/>
        <v>0.33444816053511706</v>
      </c>
      <c r="EY33" s="31">
        <f t="shared" si="87"/>
        <v>0.33444816053511706</v>
      </c>
      <c r="EZ33" s="31">
        <f t="shared" si="88"/>
        <v>0</v>
      </c>
      <c r="FA33" s="31">
        <f t="shared" si="89"/>
        <v>0.33444816053511706</v>
      </c>
      <c r="FB33" s="31">
        <f t="shared" si="90"/>
        <v>0</v>
      </c>
      <c r="FC33" s="34">
        <f t="shared" si="104"/>
        <v>2.3411371237458192</v>
      </c>
      <c r="FE33" s="55">
        <v>391</v>
      </c>
      <c r="FF33" s="14" t="s">
        <v>41</v>
      </c>
      <c r="FG33" s="14" t="s">
        <v>33</v>
      </c>
      <c r="FH33" s="14" t="s">
        <v>28</v>
      </c>
      <c r="FI33" s="15" t="s">
        <v>42</v>
      </c>
      <c r="FJ33" s="1">
        <v>28.71</v>
      </c>
      <c r="FK33" s="8">
        <f t="shared" si="92"/>
        <v>0.30521815388711238</v>
      </c>
      <c r="FL33" s="8">
        <f t="shared" si="93"/>
        <v>8.1877534904492122E-2</v>
      </c>
      <c r="FM33" s="8">
        <f t="shared" si="94"/>
        <v>0.26160398966221421</v>
      </c>
      <c r="FN33" s="8">
        <f t="shared" si="95"/>
        <v>0.51681370746087774</v>
      </c>
      <c r="FO33" s="8">
        <f t="shared" si="96"/>
        <v>0.38417123699905253</v>
      </c>
      <c r="FP33" s="8">
        <f t="shared" si="97"/>
        <v>0</v>
      </c>
      <c r="FQ33" s="8">
        <f t="shared" si="98"/>
        <v>0</v>
      </c>
      <c r="FR33" s="8">
        <f t="shared" si="99"/>
        <v>0.33865272027383581</v>
      </c>
      <c r="FS33" s="8">
        <f t="shared" si="100"/>
        <v>0.31669973196832307</v>
      </c>
      <c r="FT33" s="8">
        <f t="shared" si="101"/>
        <v>0.23344040329328827</v>
      </c>
      <c r="FU33" s="8">
        <f t="shared" si="102"/>
        <v>0.18391428733892415</v>
      </c>
      <c r="FV33" s="138" t="s">
        <v>107</v>
      </c>
    </row>
    <row r="34" spans="1:178" x14ac:dyDescent="0.25">
      <c r="A34" s="56">
        <v>391</v>
      </c>
      <c r="B34" s="16" t="s">
        <v>41</v>
      </c>
      <c r="C34" s="16" t="s">
        <v>33</v>
      </c>
      <c r="D34" s="16" t="s">
        <v>29</v>
      </c>
      <c r="E34" s="17" t="s">
        <v>44</v>
      </c>
      <c r="F34" s="22">
        <v>31.6</v>
      </c>
      <c r="G34" s="24"/>
      <c r="H34" s="24"/>
      <c r="I34" s="24">
        <v>20</v>
      </c>
      <c r="J34" s="24"/>
      <c r="K34" s="24"/>
      <c r="L34" s="24"/>
      <c r="M34" s="24">
        <v>3</v>
      </c>
      <c r="N34" s="24">
        <v>4</v>
      </c>
      <c r="O34" s="24">
        <v>4</v>
      </c>
      <c r="P34" s="24"/>
      <c r="Q34" s="24"/>
      <c r="R34" s="18">
        <v>14</v>
      </c>
      <c r="S34" s="18"/>
      <c r="T34" s="24"/>
      <c r="U34" s="24">
        <v>82</v>
      </c>
      <c r="V34" s="24">
        <v>24</v>
      </c>
      <c r="W34" s="24"/>
      <c r="X34" s="24">
        <v>11</v>
      </c>
      <c r="Y34" s="24"/>
      <c r="Z34" s="24"/>
      <c r="AA34" s="24"/>
      <c r="AB34" s="24">
        <v>1</v>
      </c>
      <c r="AC34" s="24">
        <v>2</v>
      </c>
      <c r="AD34" s="24"/>
      <c r="AE34" s="24"/>
      <c r="AF34" s="24"/>
      <c r="AG34" s="24"/>
      <c r="AH34" s="24">
        <v>42</v>
      </c>
      <c r="AI34" s="24"/>
      <c r="AJ34" s="24"/>
      <c r="AK34" s="24">
        <v>3</v>
      </c>
      <c r="AL34" s="24"/>
      <c r="AM34" s="24"/>
      <c r="AN34" s="24">
        <v>4</v>
      </c>
      <c r="AO34" s="24">
        <v>33</v>
      </c>
      <c r="AP34" s="24">
        <v>18</v>
      </c>
      <c r="AQ34" s="24"/>
      <c r="AR34" s="24">
        <v>38</v>
      </c>
      <c r="AS34" s="24"/>
      <c r="AT34" s="24">
        <v>1</v>
      </c>
      <c r="AU34" s="24"/>
      <c r="AV34" s="24"/>
      <c r="AW34" s="24"/>
      <c r="AX34" s="18">
        <v>0</v>
      </c>
      <c r="AY34" s="24"/>
      <c r="AZ34" s="24">
        <v>6</v>
      </c>
      <c r="BA34" s="19">
        <f t="shared" si="0"/>
        <v>310</v>
      </c>
      <c r="BB34" s="57"/>
      <c r="BC34" s="56">
        <v>391</v>
      </c>
      <c r="BD34" s="16" t="s">
        <v>41</v>
      </c>
      <c r="BE34" s="16" t="s">
        <v>33</v>
      </c>
      <c r="BF34" s="16" t="s">
        <v>29</v>
      </c>
      <c r="BG34" s="17" t="s">
        <v>44</v>
      </c>
      <c r="BH34" s="22">
        <v>31.6</v>
      </c>
      <c r="BI34" s="20">
        <f t="shared" si="1"/>
        <v>0</v>
      </c>
      <c r="BJ34" s="20">
        <f t="shared" si="2"/>
        <v>0</v>
      </c>
      <c r="BK34" s="20">
        <f t="shared" si="3"/>
        <v>6.4516129032258063E-2</v>
      </c>
      <c r="BL34" s="20">
        <f t="shared" si="4"/>
        <v>0</v>
      </c>
      <c r="BM34" s="20">
        <f t="shared" si="5"/>
        <v>0</v>
      </c>
      <c r="BN34" s="20">
        <f t="shared" si="6"/>
        <v>0</v>
      </c>
      <c r="BO34" s="20">
        <f t="shared" si="7"/>
        <v>9.6774193548387101E-3</v>
      </c>
      <c r="BP34" s="20">
        <f t="shared" si="8"/>
        <v>1.2903225806451613E-2</v>
      </c>
      <c r="BQ34" s="20">
        <f t="shared" si="9"/>
        <v>1.2903225806451613E-2</v>
      </c>
      <c r="BR34" s="20">
        <f t="shared" si="10"/>
        <v>0</v>
      </c>
      <c r="BS34" s="20">
        <f t="shared" si="11"/>
        <v>0</v>
      </c>
      <c r="BT34" s="20">
        <f t="shared" si="12"/>
        <v>4.5161290322580643E-2</v>
      </c>
      <c r="BU34" s="20">
        <f t="shared" si="13"/>
        <v>0</v>
      </c>
      <c r="BV34" s="20">
        <f t="shared" si="14"/>
        <v>0</v>
      </c>
      <c r="BW34" s="20">
        <f t="shared" si="15"/>
        <v>0.26451612903225807</v>
      </c>
      <c r="BX34" s="20">
        <f t="shared" si="16"/>
        <v>7.7419354838709681E-2</v>
      </c>
      <c r="BY34" s="20">
        <f t="shared" si="17"/>
        <v>0</v>
      </c>
      <c r="BZ34" s="20">
        <f t="shared" si="18"/>
        <v>3.5483870967741936E-2</v>
      </c>
      <c r="CA34" s="20">
        <f t="shared" si="19"/>
        <v>0</v>
      </c>
      <c r="CB34" s="20">
        <f t="shared" si="20"/>
        <v>0</v>
      </c>
      <c r="CC34" s="20">
        <f t="shared" si="21"/>
        <v>0</v>
      </c>
      <c r="CD34" s="20">
        <f t="shared" si="22"/>
        <v>3.2258064516129032E-3</v>
      </c>
      <c r="CE34" s="20">
        <f t="shared" si="23"/>
        <v>6.4516129032258064E-3</v>
      </c>
      <c r="CF34" s="20">
        <f t="shared" si="24"/>
        <v>0</v>
      </c>
      <c r="CG34" s="20">
        <f t="shared" si="25"/>
        <v>0</v>
      </c>
      <c r="CH34" s="20">
        <f t="shared" si="26"/>
        <v>0</v>
      </c>
      <c r="CI34" s="20">
        <f t="shared" si="27"/>
        <v>0</v>
      </c>
      <c r="CJ34" s="20">
        <f t="shared" si="28"/>
        <v>0.13548387096774195</v>
      </c>
      <c r="CK34" s="20">
        <f t="shared" si="29"/>
        <v>0</v>
      </c>
      <c r="CL34" s="20">
        <f t="shared" si="30"/>
        <v>0</v>
      </c>
      <c r="CM34" s="20">
        <f t="shared" si="31"/>
        <v>9.6774193548387101E-3</v>
      </c>
      <c r="CN34" s="20">
        <f t="shared" si="32"/>
        <v>0</v>
      </c>
      <c r="CO34" s="20">
        <f t="shared" si="33"/>
        <v>0</v>
      </c>
      <c r="CP34" s="20">
        <f t="shared" si="34"/>
        <v>1.2903225806451613E-2</v>
      </c>
      <c r="CQ34" s="20">
        <f t="shared" si="35"/>
        <v>0.1064516129032258</v>
      </c>
      <c r="CR34" s="20">
        <f t="shared" si="36"/>
        <v>5.8064516129032261E-2</v>
      </c>
      <c r="CS34" s="20">
        <f t="shared" si="37"/>
        <v>0</v>
      </c>
      <c r="CT34" s="20">
        <f t="shared" si="38"/>
        <v>0.12258064516129032</v>
      </c>
      <c r="CU34" s="20">
        <f t="shared" si="39"/>
        <v>0</v>
      </c>
      <c r="CV34" s="20">
        <f t="shared" si="40"/>
        <v>3.2258064516129032E-3</v>
      </c>
      <c r="CW34" s="20">
        <f t="shared" si="41"/>
        <v>0</v>
      </c>
      <c r="CX34" s="20">
        <f t="shared" si="42"/>
        <v>0</v>
      </c>
      <c r="CY34" s="20">
        <f t="shared" si="43"/>
        <v>0</v>
      </c>
      <c r="CZ34" s="20">
        <f t="shared" si="44"/>
        <v>0</v>
      </c>
      <c r="DA34" s="20">
        <f t="shared" si="45"/>
        <v>0</v>
      </c>
      <c r="DB34" s="21">
        <f t="shared" si="46"/>
        <v>1.935483870967742E-2</v>
      </c>
      <c r="DD34" s="56">
        <v>391</v>
      </c>
      <c r="DE34" s="16" t="s">
        <v>41</v>
      </c>
      <c r="DF34" s="16" t="s">
        <v>33</v>
      </c>
      <c r="DG34" s="16" t="s">
        <v>29</v>
      </c>
      <c r="DH34" s="17" t="s">
        <v>44</v>
      </c>
      <c r="DI34" s="38">
        <v>31.6</v>
      </c>
      <c r="DJ34" s="52">
        <f t="shared" si="47"/>
        <v>0</v>
      </c>
      <c r="DK34" s="52">
        <f t="shared" si="48"/>
        <v>0</v>
      </c>
      <c r="DL34" s="52">
        <f t="shared" si="49"/>
        <v>6.4516129032258061</v>
      </c>
      <c r="DM34" s="52">
        <f t="shared" si="50"/>
        <v>0</v>
      </c>
      <c r="DN34" s="52">
        <f t="shared" si="51"/>
        <v>0</v>
      </c>
      <c r="DO34" s="52">
        <f t="shared" si="52"/>
        <v>0</v>
      </c>
      <c r="DP34" s="52">
        <f t="shared" si="53"/>
        <v>0.967741935483871</v>
      </c>
      <c r="DQ34" s="52">
        <f t="shared" si="54"/>
        <v>1.2903225806451613</v>
      </c>
      <c r="DR34" s="52">
        <f t="shared" si="55"/>
        <v>1.2903225806451613</v>
      </c>
      <c r="DS34" s="52">
        <f t="shared" si="56"/>
        <v>0</v>
      </c>
      <c r="DT34" s="52">
        <f t="shared" si="57"/>
        <v>0</v>
      </c>
      <c r="DU34" s="52">
        <f t="shared" si="58"/>
        <v>4.5161290322580641</v>
      </c>
      <c r="DV34" s="52">
        <f t="shared" si="59"/>
        <v>0</v>
      </c>
      <c r="DW34" s="52">
        <f t="shared" si="60"/>
        <v>0</v>
      </c>
      <c r="DX34" s="52">
        <f t="shared" si="61"/>
        <v>26.451612903225808</v>
      </c>
      <c r="DY34" s="52">
        <f t="shared" si="62"/>
        <v>7.741935483870968</v>
      </c>
      <c r="DZ34" s="52">
        <f t="shared" si="63"/>
        <v>0</v>
      </c>
      <c r="EA34" s="52">
        <f t="shared" si="64"/>
        <v>3.5483870967741935</v>
      </c>
      <c r="EB34" s="52">
        <f t="shared" si="65"/>
        <v>0</v>
      </c>
      <c r="EC34" s="52">
        <f t="shared" si="66"/>
        <v>0</v>
      </c>
      <c r="ED34" s="52">
        <f t="shared" si="67"/>
        <v>0</v>
      </c>
      <c r="EE34" s="52">
        <f t="shared" si="68"/>
        <v>0.32258064516129031</v>
      </c>
      <c r="EF34" s="52">
        <f t="shared" si="69"/>
        <v>0.64516129032258063</v>
      </c>
      <c r="EG34" s="52">
        <f t="shared" si="70"/>
        <v>0</v>
      </c>
      <c r="EH34" s="52">
        <f t="shared" si="71"/>
        <v>0</v>
      </c>
      <c r="EI34" s="52">
        <f t="shared" si="72"/>
        <v>0</v>
      </c>
      <c r="EJ34" s="52">
        <f t="shared" si="73"/>
        <v>0</v>
      </c>
      <c r="EK34" s="52">
        <f t="shared" si="103"/>
        <v>13.548387096774196</v>
      </c>
      <c r="EL34" s="52">
        <f t="shared" si="74"/>
        <v>0</v>
      </c>
      <c r="EM34" s="52">
        <f t="shared" si="75"/>
        <v>0</v>
      </c>
      <c r="EN34" s="52">
        <f t="shared" si="76"/>
        <v>0.967741935483871</v>
      </c>
      <c r="EO34" s="52">
        <f t="shared" si="77"/>
        <v>0</v>
      </c>
      <c r="EP34" s="52">
        <f t="shared" si="78"/>
        <v>0</v>
      </c>
      <c r="EQ34" s="52">
        <f t="shared" si="79"/>
        <v>1.2903225806451613</v>
      </c>
      <c r="ER34" s="52">
        <f t="shared" si="80"/>
        <v>10.64516129032258</v>
      </c>
      <c r="ES34" s="52">
        <f t="shared" si="81"/>
        <v>5.806451612903226</v>
      </c>
      <c r="ET34" s="52">
        <f t="shared" si="82"/>
        <v>0</v>
      </c>
      <c r="EU34" s="52">
        <f t="shared" si="83"/>
        <v>12.258064516129032</v>
      </c>
      <c r="EV34" s="52">
        <f t="shared" si="84"/>
        <v>0</v>
      </c>
      <c r="EW34" s="52">
        <f t="shared" si="85"/>
        <v>0.32258064516129031</v>
      </c>
      <c r="EX34" s="52">
        <f t="shared" si="86"/>
        <v>0</v>
      </c>
      <c r="EY34" s="52">
        <f t="shared" si="87"/>
        <v>0</v>
      </c>
      <c r="EZ34" s="52">
        <f t="shared" si="88"/>
        <v>0</v>
      </c>
      <c r="FA34" s="52">
        <f t="shared" si="89"/>
        <v>0</v>
      </c>
      <c r="FB34" s="52">
        <f t="shared" si="90"/>
        <v>0</v>
      </c>
      <c r="FC34" s="53">
        <f t="shared" si="104"/>
        <v>1.935483870967742</v>
      </c>
      <c r="FE34" s="56">
        <v>391</v>
      </c>
      <c r="FF34" s="16" t="s">
        <v>41</v>
      </c>
      <c r="FG34" s="16" t="s">
        <v>33</v>
      </c>
      <c r="FH34" s="16" t="s">
        <v>29</v>
      </c>
      <c r="FI34" s="17" t="s">
        <v>44</v>
      </c>
      <c r="FJ34" s="22">
        <v>31.6</v>
      </c>
      <c r="FK34" s="20">
        <f t="shared" si="92"/>
        <v>0.25681391742080717</v>
      </c>
      <c r="FL34" s="20">
        <f t="shared" si="93"/>
        <v>0.11383808092716285</v>
      </c>
      <c r="FM34" s="20">
        <f t="shared" si="94"/>
        <v>0.21414481952493278</v>
      </c>
      <c r="FN34" s="20">
        <f t="shared" si="95"/>
        <v>0.54020442182918504</v>
      </c>
      <c r="FO34" s="20">
        <f t="shared" si="96"/>
        <v>0.28196473941620526</v>
      </c>
      <c r="FP34" s="20">
        <f t="shared" si="97"/>
        <v>5.6826763418336791E-2</v>
      </c>
      <c r="FQ34" s="20">
        <f t="shared" si="98"/>
        <v>0</v>
      </c>
      <c r="FR34" s="20">
        <f t="shared" si="99"/>
        <v>0.3769446396770198</v>
      </c>
      <c r="FS34" s="20">
        <f t="shared" si="100"/>
        <v>0.33235412860219787</v>
      </c>
      <c r="FT34" s="20">
        <f t="shared" si="101"/>
        <v>0.24336084960634863</v>
      </c>
      <c r="FU34" s="20">
        <f t="shared" si="102"/>
        <v>0.35769407252931196</v>
      </c>
      <c r="FV34" s="139" t="s">
        <v>107</v>
      </c>
    </row>
    <row r="35" spans="1:178" x14ac:dyDescent="0.25">
      <c r="A35" s="4"/>
      <c r="B35" s="1"/>
      <c r="C35" s="2"/>
      <c r="D35" s="2"/>
      <c r="E35" s="3"/>
      <c r="F35" s="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B35" s="57"/>
      <c r="BC35" s="1"/>
      <c r="BD35" s="1"/>
      <c r="BE35" s="2"/>
      <c r="BF35" s="2"/>
      <c r="BG35" s="3"/>
      <c r="BH35" s="3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D35" s="1"/>
      <c r="DE35" s="1"/>
      <c r="DF35" s="2"/>
      <c r="DG35" s="2"/>
      <c r="DH35" s="3"/>
      <c r="DI35" s="3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E35" s="1"/>
      <c r="FF35" s="1"/>
      <c r="FG35" s="2"/>
      <c r="FH35" s="2"/>
      <c r="FI35" s="3"/>
      <c r="FJ35" s="3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</row>
    <row r="36" spans="1:178" x14ac:dyDescent="0.25">
      <c r="A36" s="4"/>
      <c r="B36" s="1"/>
      <c r="C36" s="2"/>
      <c r="D36" s="2"/>
      <c r="E36" s="3"/>
      <c r="F36" s="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C36" s="1"/>
      <c r="BD36" s="1"/>
      <c r="BE36" s="2"/>
      <c r="BF36" s="2"/>
      <c r="BG36" s="3"/>
      <c r="BH36" s="3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D36" s="1"/>
      <c r="DE36" s="1"/>
      <c r="DF36" s="2"/>
      <c r="DG36" s="2"/>
      <c r="DH36" s="3"/>
      <c r="DI36" s="3" t="s">
        <v>38</v>
      </c>
      <c r="DJ36" s="31">
        <f>AVERAGE(DJ12:DJ34)</f>
        <v>0</v>
      </c>
      <c r="DK36" s="31">
        <f t="shared" ref="DK36:FC36" si="105">AVERAGE(DK12:DK34)</f>
        <v>0</v>
      </c>
      <c r="DL36" s="31">
        <f t="shared" si="105"/>
        <v>7.4822440061283162</v>
      </c>
      <c r="DM36" s="31">
        <f t="shared" si="105"/>
        <v>0.15447797023880641</v>
      </c>
      <c r="DN36" s="31">
        <f t="shared" si="105"/>
        <v>0</v>
      </c>
      <c r="DO36" s="31">
        <f t="shared" si="105"/>
        <v>4.1407867494824016E-2</v>
      </c>
      <c r="DP36" s="31">
        <f t="shared" si="105"/>
        <v>0.82052133766023672</v>
      </c>
      <c r="DQ36" s="31">
        <f t="shared" si="105"/>
        <v>2.8281019103025309</v>
      </c>
      <c r="DR36" s="31">
        <f t="shared" si="105"/>
        <v>0.55687505702112505</v>
      </c>
      <c r="DS36" s="31">
        <f t="shared" si="105"/>
        <v>0.2721707810868626</v>
      </c>
      <c r="DT36" s="31">
        <f t="shared" si="105"/>
        <v>0</v>
      </c>
      <c r="DU36" s="31">
        <f t="shared" si="105"/>
        <v>4.8380321198930609</v>
      </c>
      <c r="DV36" s="31">
        <f t="shared" si="105"/>
        <v>1.3802622498274672E-2</v>
      </c>
      <c r="DW36" s="31">
        <f t="shared" si="105"/>
        <v>0.18053668774696383</v>
      </c>
      <c r="DX36" s="31">
        <f t="shared" si="105"/>
        <v>25.798292541974739</v>
      </c>
      <c r="DY36" s="31">
        <f t="shared" si="105"/>
        <v>13.142326832750843</v>
      </c>
      <c r="DZ36" s="31">
        <f t="shared" si="105"/>
        <v>1.3935340022296542E-2</v>
      </c>
      <c r="EA36" s="31">
        <f t="shared" si="105"/>
        <v>0.45310925095690296</v>
      </c>
      <c r="EB36" s="31">
        <f t="shared" si="105"/>
        <v>5.4604183757178015E-2</v>
      </c>
      <c r="EC36" s="31">
        <f t="shared" si="105"/>
        <v>0.66680254317086185</v>
      </c>
      <c r="ED36" s="31">
        <f t="shared" si="105"/>
        <v>0</v>
      </c>
      <c r="EE36" s="31">
        <f t="shared" si="105"/>
        <v>4.8774887605735495</v>
      </c>
      <c r="EF36" s="31">
        <f t="shared" si="105"/>
        <v>1.7343454441340578</v>
      </c>
      <c r="EG36" s="31">
        <f t="shared" si="105"/>
        <v>0.50192770919440211</v>
      </c>
      <c r="EH36" s="31">
        <f t="shared" si="105"/>
        <v>9.8800867399363682E-2</v>
      </c>
      <c r="EI36" s="31">
        <f t="shared" si="105"/>
        <v>0.30518055493649482</v>
      </c>
      <c r="EJ36" s="31">
        <f t="shared" si="105"/>
        <v>3.8400064990857916</v>
      </c>
      <c r="EK36" s="31">
        <f t="shared" si="105"/>
        <v>5.7167946379357328</v>
      </c>
      <c r="EL36" s="31">
        <f t="shared" si="105"/>
        <v>0</v>
      </c>
      <c r="EM36" s="31">
        <f t="shared" si="105"/>
        <v>1.4255167498218103E-2</v>
      </c>
      <c r="EN36" s="31">
        <f t="shared" si="105"/>
        <v>1.1381944729095763</v>
      </c>
      <c r="EO36" s="31">
        <f t="shared" si="105"/>
        <v>0</v>
      </c>
      <c r="EP36" s="31">
        <f t="shared" si="105"/>
        <v>0</v>
      </c>
      <c r="EQ36" s="31">
        <f t="shared" si="105"/>
        <v>0.87986306006831183</v>
      </c>
      <c r="ER36" s="31">
        <f t="shared" si="105"/>
        <v>13.030839197356922</v>
      </c>
      <c r="ES36" s="31">
        <f t="shared" si="105"/>
        <v>3.0562854069207597</v>
      </c>
      <c r="ET36" s="31">
        <f t="shared" si="105"/>
        <v>7.1640534778530995E-2</v>
      </c>
      <c r="EU36" s="31">
        <f t="shared" si="105"/>
        <v>3.3926949411361011</v>
      </c>
      <c r="EV36" s="31">
        <f t="shared" si="105"/>
        <v>0.12911311936143702</v>
      </c>
      <c r="EW36" s="31">
        <f t="shared" si="105"/>
        <v>0.91479291710559196</v>
      </c>
      <c r="EX36" s="31">
        <f t="shared" si="105"/>
        <v>1.1180516378272449</v>
      </c>
      <c r="EY36" s="31">
        <f t="shared" si="105"/>
        <v>9.9300933962315444E-2</v>
      </c>
      <c r="EZ36" s="31">
        <f t="shared" si="105"/>
        <v>0</v>
      </c>
      <c r="FA36" s="31">
        <f t="shared" si="105"/>
        <v>0.69313932363285002</v>
      </c>
      <c r="FB36" s="31">
        <f t="shared" si="105"/>
        <v>0</v>
      </c>
      <c r="FC36" s="31">
        <f t="shared" si="105"/>
        <v>1.0700437614789222</v>
      </c>
      <c r="FE36" s="1"/>
      <c r="FF36" s="1"/>
      <c r="FG36" s="2"/>
      <c r="FH36" s="2"/>
      <c r="FI36" s="3"/>
      <c r="FJ36" s="3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</row>
    <row r="37" spans="1:178" x14ac:dyDescent="0.25">
      <c r="A37" s="4"/>
      <c r="B37" s="1"/>
      <c r="C37" s="2"/>
      <c r="D37" s="2"/>
      <c r="E37" s="3"/>
      <c r="F37" s="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C37" s="1"/>
      <c r="BD37" s="1"/>
      <c r="BE37" s="2"/>
      <c r="BF37" s="2"/>
      <c r="BG37" s="3"/>
      <c r="BH37" s="3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D37" s="1"/>
      <c r="DE37" s="1"/>
      <c r="DF37" s="2"/>
      <c r="DG37" s="2"/>
      <c r="DH37" s="3"/>
      <c r="DI37" s="3" t="s">
        <v>39</v>
      </c>
      <c r="DJ37" s="31">
        <f>STDEV(DJ12:DJ34)</f>
        <v>0</v>
      </c>
      <c r="DK37" s="31">
        <f t="shared" ref="DK37:FC37" si="106">STDEV(DK12:DK34)</f>
        <v>0</v>
      </c>
      <c r="DL37" s="31">
        <f t="shared" si="106"/>
        <v>1.9065639677359061</v>
      </c>
      <c r="DM37" s="31">
        <f t="shared" si="106"/>
        <v>0.33696148101460005</v>
      </c>
      <c r="DN37" s="31">
        <f t="shared" si="106"/>
        <v>0</v>
      </c>
      <c r="DO37" s="31">
        <f t="shared" si="106"/>
        <v>0.19858515624483311</v>
      </c>
      <c r="DP37" s="31">
        <f t="shared" si="106"/>
        <v>0.72837641140358711</v>
      </c>
      <c r="DQ37" s="31">
        <f t="shared" si="106"/>
        <v>1.2404139378291887</v>
      </c>
      <c r="DR37" s="31">
        <f t="shared" si="106"/>
        <v>0.6030372878910939</v>
      </c>
      <c r="DS37" s="31">
        <f t="shared" si="106"/>
        <v>0.42948998722251813</v>
      </c>
      <c r="DT37" s="31">
        <f t="shared" si="106"/>
        <v>0</v>
      </c>
      <c r="DU37" s="31">
        <f t="shared" si="106"/>
        <v>1.8461393735450502</v>
      </c>
      <c r="DV37" s="31">
        <f t="shared" si="106"/>
        <v>6.6195052081611028E-2</v>
      </c>
      <c r="DW37" s="31">
        <f t="shared" si="106"/>
        <v>0.40457129088214694</v>
      </c>
      <c r="DX37" s="31">
        <f t="shared" si="106"/>
        <v>9.1697774411759223</v>
      </c>
      <c r="DY37" s="31">
        <f t="shared" si="106"/>
        <v>5.7828224847293939</v>
      </c>
      <c r="DZ37" s="31">
        <f t="shared" si="106"/>
        <v>6.6831542967011132E-2</v>
      </c>
      <c r="EA37" s="31">
        <f t="shared" si="106"/>
        <v>1.1538409710701192</v>
      </c>
      <c r="EB37" s="31">
        <f t="shared" si="106"/>
        <v>0.20439217002516641</v>
      </c>
      <c r="EC37" s="31">
        <f t="shared" si="106"/>
        <v>1.1652260304060458</v>
      </c>
      <c r="ED37" s="31">
        <f t="shared" si="106"/>
        <v>0</v>
      </c>
      <c r="EE37" s="31">
        <f t="shared" si="106"/>
        <v>6.5566231297870754</v>
      </c>
      <c r="EF37" s="31">
        <f t="shared" si="106"/>
        <v>2.8634303282727762</v>
      </c>
      <c r="EG37" s="31">
        <f t="shared" si="106"/>
        <v>0.38845167747045051</v>
      </c>
      <c r="EH37" s="31">
        <f t="shared" si="106"/>
        <v>0.22673712253523726</v>
      </c>
      <c r="EI37" s="31">
        <f t="shared" si="106"/>
        <v>0.53651469072094127</v>
      </c>
      <c r="EJ37" s="31">
        <f t="shared" si="106"/>
        <v>3.5786312009310426</v>
      </c>
      <c r="EK37" s="31">
        <f t="shared" si="106"/>
        <v>4.4280983297845191</v>
      </c>
      <c r="EL37" s="31">
        <f t="shared" si="106"/>
        <v>0</v>
      </c>
      <c r="EM37" s="31">
        <f t="shared" si="106"/>
        <v>6.8365381658057292E-2</v>
      </c>
      <c r="EN37" s="31">
        <f t="shared" si="106"/>
        <v>0.54187294878246506</v>
      </c>
      <c r="EO37" s="31">
        <f t="shared" si="106"/>
        <v>0</v>
      </c>
      <c r="EP37" s="31">
        <f t="shared" si="106"/>
        <v>0</v>
      </c>
      <c r="EQ37" s="31">
        <f t="shared" si="106"/>
        <v>0.94755321863452902</v>
      </c>
      <c r="ER37" s="31">
        <f t="shared" si="106"/>
        <v>3.5006348528792079</v>
      </c>
      <c r="ES37" s="31">
        <f t="shared" si="106"/>
        <v>1.9979994344230934</v>
      </c>
      <c r="ET37" s="31">
        <f t="shared" si="106"/>
        <v>0.13902729578014203</v>
      </c>
      <c r="EU37" s="31">
        <f t="shared" si="106"/>
        <v>2.573645537409508</v>
      </c>
      <c r="EV37" s="31">
        <f t="shared" si="106"/>
        <v>0.25850080739538173</v>
      </c>
      <c r="EW37" s="31">
        <f t="shared" si="106"/>
        <v>1.3925169595210047</v>
      </c>
      <c r="EX37" s="31">
        <f t="shared" si="106"/>
        <v>1.4554721154237711</v>
      </c>
      <c r="EY37" s="31">
        <f t="shared" si="106"/>
        <v>0.24797373086794375</v>
      </c>
      <c r="EZ37" s="31">
        <f t="shared" si="106"/>
        <v>0</v>
      </c>
      <c r="FA37" s="31">
        <f t="shared" si="106"/>
        <v>0.8055609084511216</v>
      </c>
      <c r="FB37" s="31">
        <f t="shared" si="106"/>
        <v>0</v>
      </c>
      <c r="FC37" s="31">
        <f t="shared" si="106"/>
        <v>0.88166725107492838</v>
      </c>
      <c r="FE37" s="1"/>
      <c r="FF37" s="1"/>
      <c r="FG37" s="2"/>
      <c r="FH37" s="2"/>
      <c r="FI37" s="3"/>
      <c r="FJ37" s="3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</row>
    <row r="38" spans="1:178" x14ac:dyDescent="0.25">
      <c r="A38" s="4"/>
      <c r="B38" s="1"/>
      <c r="C38" s="2"/>
      <c r="D38" s="2"/>
      <c r="E38" s="3"/>
      <c r="F38" s="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C38" s="1"/>
      <c r="BD38" s="1"/>
      <c r="BE38" s="2"/>
      <c r="BF38" s="2"/>
      <c r="BG38" s="3"/>
      <c r="BH38" s="3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D38" s="1"/>
      <c r="DE38" s="1"/>
      <c r="DF38" s="2"/>
      <c r="DG38" s="2"/>
      <c r="DH38" s="3"/>
      <c r="DI38" s="3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E38" s="1"/>
      <c r="FF38" s="1"/>
      <c r="FG38" s="2"/>
      <c r="FH38" s="2"/>
      <c r="FI38" s="3"/>
      <c r="FJ38" s="3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</row>
    <row r="39" spans="1:178" x14ac:dyDescent="0.25">
      <c r="A39" s="4"/>
      <c r="B39" s="1"/>
      <c r="C39" s="2"/>
      <c r="D39" s="2"/>
      <c r="E39" s="3"/>
      <c r="F39" s="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C39" s="1"/>
      <c r="BD39" s="1"/>
      <c r="BE39" s="2"/>
      <c r="BF39" s="2"/>
      <c r="BG39" s="3"/>
      <c r="BH39" s="3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D39" s="1"/>
      <c r="DE39" s="1"/>
      <c r="DF39" s="2"/>
      <c r="DG39" s="2"/>
      <c r="DH39" s="3"/>
      <c r="DI39" s="3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E39" s="1"/>
      <c r="FF39" s="1"/>
      <c r="FG39" s="2"/>
      <c r="FH39" s="2"/>
      <c r="FI39" s="3"/>
      <c r="FJ39" s="3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</row>
    <row r="40" spans="1:178" x14ac:dyDescent="0.25">
      <c r="A40" s="4"/>
      <c r="B40" s="1"/>
      <c r="C40" s="2"/>
      <c r="D40" s="2"/>
      <c r="E40" s="3"/>
      <c r="F40" s="5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C40" s="1"/>
      <c r="BD40" s="1"/>
      <c r="BE40" s="2"/>
      <c r="BF40" s="2"/>
      <c r="BG40" s="3"/>
      <c r="BH40" s="3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D40" s="1"/>
      <c r="DE40" s="1"/>
      <c r="DF40" s="2"/>
      <c r="DG40" s="2"/>
      <c r="DH40" s="3"/>
      <c r="DI40" s="3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E40" s="1"/>
      <c r="FF40" s="1"/>
      <c r="FG40" s="2"/>
      <c r="FH40" s="2"/>
      <c r="FI40" s="3"/>
      <c r="FJ40" s="3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</row>
    <row r="41" spans="1:178" x14ac:dyDescent="0.25">
      <c r="A41" s="4"/>
      <c r="B41" s="1"/>
      <c r="C41" s="2"/>
      <c r="D41" s="2"/>
      <c r="E41" s="3"/>
      <c r="F41" s="1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C41" s="1"/>
      <c r="BD41" s="1"/>
      <c r="BE41" s="2"/>
      <c r="BF41" s="2"/>
      <c r="BG41" s="3"/>
      <c r="BH41" s="3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D41" s="1"/>
      <c r="DE41" s="1"/>
      <c r="DF41" s="2"/>
      <c r="DG41" s="2"/>
      <c r="DH41" s="3"/>
      <c r="DI41" s="3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E41" s="1"/>
      <c r="FF41" s="1"/>
      <c r="FG41" s="2"/>
      <c r="FH41" s="2"/>
      <c r="FI41" s="3"/>
      <c r="FJ41" s="3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</row>
    <row r="42" spans="1:178" x14ac:dyDescent="0.25">
      <c r="A42" s="4"/>
      <c r="B42" s="1"/>
      <c r="C42" s="2"/>
      <c r="D42" s="2"/>
      <c r="E42" s="3"/>
      <c r="F42" s="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C42" s="1"/>
      <c r="BD42" s="1"/>
      <c r="BE42" s="2"/>
      <c r="BF42" s="2"/>
      <c r="BG42" s="3"/>
      <c r="BH42" s="3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D42" s="1"/>
      <c r="DE42" s="1"/>
      <c r="DF42" s="2"/>
      <c r="DG42" s="2"/>
      <c r="DH42" s="3"/>
      <c r="DI42" s="3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E42" s="1"/>
      <c r="FF42" s="1"/>
      <c r="FG42" s="2"/>
      <c r="FH42" s="2"/>
      <c r="FI42" s="3"/>
      <c r="FJ42" s="3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</row>
    <row r="43" spans="1:178" x14ac:dyDescent="0.25">
      <c r="A43" s="4"/>
      <c r="B43" s="1"/>
      <c r="C43" s="2"/>
      <c r="D43" s="2"/>
      <c r="E43" s="3"/>
      <c r="F43" s="5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C43" s="1"/>
      <c r="BD43" s="1"/>
      <c r="BE43" s="2"/>
      <c r="BF43" s="2"/>
      <c r="BG43" s="3"/>
      <c r="BH43" s="3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D43" s="1"/>
      <c r="DE43" s="1"/>
      <c r="DF43" s="2"/>
      <c r="DG43" s="2"/>
      <c r="DH43" s="3"/>
      <c r="DI43" s="3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E43" s="1"/>
      <c r="FF43" s="1"/>
      <c r="FG43" s="2"/>
      <c r="FH43" s="2"/>
      <c r="FI43" s="3"/>
      <c r="FJ43" s="3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</row>
    <row r="44" spans="1:178" x14ac:dyDescent="0.25">
      <c r="A44" s="4"/>
      <c r="B44" s="1"/>
      <c r="C44" s="2"/>
      <c r="D44" s="2"/>
      <c r="E44" s="3"/>
      <c r="F44" s="5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C44" s="1"/>
      <c r="BD44" s="1"/>
      <c r="BE44" s="2"/>
      <c r="BF44" s="2"/>
      <c r="BG44" s="3"/>
      <c r="BH44" s="3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D44" s="1"/>
      <c r="DE44" s="1"/>
      <c r="DF44" s="2"/>
      <c r="DG44" s="2"/>
      <c r="DH44" s="3"/>
      <c r="DI44" s="3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E44" s="1"/>
      <c r="FF44" s="1"/>
      <c r="FG44" s="2"/>
      <c r="FH44" s="2"/>
      <c r="FI44" s="3"/>
      <c r="FJ44" s="3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</row>
    <row r="45" spans="1:178" x14ac:dyDescent="0.25">
      <c r="A45" s="4"/>
      <c r="B45" s="1"/>
      <c r="C45" s="2"/>
      <c r="D45" s="2"/>
      <c r="E45" s="3"/>
      <c r="F45" s="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C45" s="1"/>
      <c r="BD45" s="1"/>
      <c r="BE45" s="2"/>
      <c r="BF45" s="2"/>
      <c r="BG45" s="3"/>
      <c r="BH45" s="3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D45" s="1"/>
      <c r="DE45" s="1"/>
      <c r="DF45" s="2"/>
      <c r="DG45" s="2"/>
      <c r="DH45" s="3"/>
      <c r="DI45" s="3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E45" s="1"/>
      <c r="FF45" s="1"/>
      <c r="FG45" s="2"/>
      <c r="FH45" s="2"/>
      <c r="FI45" s="3"/>
      <c r="FJ45" s="3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</row>
    <row r="46" spans="1:178" x14ac:dyDescent="0.25"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</row>
    <row r="47" spans="1:178" x14ac:dyDescent="0.25"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</row>
    <row r="48" spans="1:178" x14ac:dyDescent="0.25"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</row>
    <row r="49" spans="114:159" x14ac:dyDescent="0.25"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</row>
    <row r="50" spans="114:159" x14ac:dyDescent="0.25"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</row>
  </sheetData>
  <mergeCells count="175">
    <mergeCell ref="FQ1:FQ11"/>
    <mergeCell ref="FR1:FR11"/>
    <mergeCell ref="FS1:FS11"/>
    <mergeCell ref="FV1:FV11"/>
    <mergeCell ref="FT1:FT11"/>
    <mergeCell ref="FU1:FU11"/>
    <mergeCell ref="FE1:FE11"/>
    <mergeCell ref="FF1:FF11"/>
    <mergeCell ref="FG1:FG11"/>
    <mergeCell ref="FH1:FH11"/>
    <mergeCell ref="FI1:FI11"/>
    <mergeCell ref="FJ1:FJ11"/>
    <mergeCell ref="FK1:FK11"/>
    <mergeCell ref="FL1:FL11"/>
    <mergeCell ref="FP1:FP11"/>
    <mergeCell ref="FM1:FM11"/>
    <mergeCell ref="FN1:FN11"/>
    <mergeCell ref="FO1:FO11"/>
    <mergeCell ref="N1:N11"/>
    <mergeCell ref="F1:F11"/>
    <mergeCell ref="H1:H11"/>
    <mergeCell ref="G1:G11"/>
    <mergeCell ref="I1:I11"/>
    <mergeCell ref="J1:J11"/>
    <mergeCell ref="U1:U11"/>
    <mergeCell ref="V1:V11"/>
    <mergeCell ref="A1:A11"/>
    <mergeCell ref="B1:B11"/>
    <mergeCell ref="C1:C11"/>
    <mergeCell ref="D1:D11"/>
    <mergeCell ref="E1:E11"/>
    <mergeCell ref="K1:K11"/>
    <mergeCell ref="L1:L11"/>
    <mergeCell ref="M1:M11"/>
    <mergeCell ref="Z1:Z11"/>
    <mergeCell ref="AA1:AA11"/>
    <mergeCell ref="AB1:AB11"/>
    <mergeCell ref="AC1:AC11"/>
    <mergeCell ref="W1:W11"/>
    <mergeCell ref="X1:X11"/>
    <mergeCell ref="Y1:Y11"/>
    <mergeCell ref="O1:O11"/>
    <mergeCell ref="P1:P11"/>
    <mergeCell ref="Q1:Q11"/>
    <mergeCell ref="R1:R11"/>
    <mergeCell ref="S1:S11"/>
    <mergeCell ref="T1:T11"/>
    <mergeCell ref="AD1:AD11"/>
    <mergeCell ref="AE1:AE11"/>
    <mergeCell ref="AL1:AL11"/>
    <mergeCell ref="AM1:AM11"/>
    <mergeCell ref="AN1:AN11"/>
    <mergeCell ref="AO1:AO11"/>
    <mergeCell ref="AP1:AP11"/>
    <mergeCell ref="AQ1:AQ11"/>
    <mergeCell ref="AF1:AF11"/>
    <mergeCell ref="AG1:AG11"/>
    <mergeCell ref="AH1:AH11"/>
    <mergeCell ref="AI1:AI11"/>
    <mergeCell ref="AJ1:AJ11"/>
    <mergeCell ref="AK1:AK11"/>
    <mergeCell ref="AV1:AV11"/>
    <mergeCell ref="AW1:AW11"/>
    <mergeCell ref="AX1:AX11"/>
    <mergeCell ref="AY1:AY11"/>
    <mergeCell ref="AR1:AR11"/>
    <mergeCell ref="AS1:AS11"/>
    <mergeCell ref="AT1:AT11"/>
    <mergeCell ref="AU1:AU11"/>
    <mergeCell ref="BG1:BG11"/>
    <mergeCell ref="BK1:BK11"/>
    <mergeCell ref="BL1:BL11"/>
    <mergeCell ref="BM1:BM11"/>
    <mergeCell ref="BN1:BN11"/>
    <mergeCell ref="BI1:BI11"/>
    <mergeCell ref="BJ1:BJ11"/>
    <mergeCell ref="AZ1:AZ11"/>
    <mergeCell ref="BC1:BC11"/>
    <mergeCell ref="BD1:BD11"/>
    <mergeCell ref="BE1:BE11"/>
    <mergeCell ref="BF1:BF11"/>
    <mergeCell ref="BA1:BA11"/>
    <mergeCell ref="CC1:CC11"/>
    <mergeCell ref="CD1:CD11"/>
    <mergeCell ref="CE1:CE11"/>
    <mergeCell ref="BU1:BU11"/>
    <mergeCell ref="BV1:BV11"/>
    <mergeCell ref="BW1:BW11"/>
    <mergeCell ref="BX1:BX11"/>
    <mergeCell ref="BY1:BY11"/>
    <mergeCell ref="BO1:BO11"/>
    <mergeCell ref="BP1:BP11"/>
    <mergeCell ref="BQ1:BQ11"/>
    <mergeCell ref="BR1:BR11"/>
    <mergeCell ref="BS1:BS11"/>
    <mergeCell ref="BT1:BT11"/>
    <mergeCell ref="CF1:CF11"/>
    <mergeCell ref="DA1:DA11"/>
    <mergeCell ref="DB1:DB11"/>
    <mergeCell ref="BH1:BH11"/>
    <mergeCell ref="CW1:CW11"/>
    <mergeCell ref="CX1:CX11"/>
    <mergeCell ref="CY1:CY11"/>
    <mergeCell ref="CZ1:CZ11"/>
    <mergeCell ref="CR1:CR11"/>
    <mergeCell ref="CS1:CS11"/>
    <mergeCell ref="CT1:CT11"/>
    <mergeCell ref="CU1:CU11"/>
    <mergeCell ref="CV1:CV11"/>
    <mergeCell ref="CL1:CL11"/>
    <mergeCell ref="CM1:CM11"/>
    <mergeCell ref="CN1:CN11"/>
    <mergeCell ref="CO1:CO11"/>
    <mergeCell ref="CP1:CP11"/>
    <mergeCell ref="CQ1:CQ11"/>
    <mergeCell ref="CG1:CG11"/>
    <mergeCell ref="CH1:CH11"/>
    <mergeCell ref="BZ1:BZ11"/>
    <mergeCell ref="CA1:CA11"/>
    <mergeCell ref="CB1:CB11"/>
    <mergeCell ref="DD1:DD11"/>
    <mergeCell ref="DE1:DE11"/>
    <mergeCell ref="DF1:DF11"/>
    <mergeCell ref="DG1:DG11"/>
    <mergeCell ref="DH1:DH11"/>
    <mergeCell ref="DI1:DI11"/>
    <mergeCell ref="CI1:CI11"/>
    <mergeCell ref="CJ1:CJ11"/>
    <mergeCell ref="CK1:CK11"/>
    <mergeCell ref="DJ1:DJ11"/>
    <mergeCell ref="DK1:DK11"/>
    <mergeCell ref="DL1:DL11"/>
    <mergeCell ref="DM1:DM11"/>
    <mergeCell ref="DN1:DN11"/>
    <mergeCell ref="DO1:DO11"/>
    <mergeCell ref="DP1:DP11"/>
    <mergeCell ref="DQ1:DQ11"/>
    <mergeCell ref="DR1:DR11"/>
    <mergeCell ref="DS1:DS11"/>
    <mergeCell ref="DT1:DT11"/>
    <mergeCell ref="DU1:DU11"/>
    <mergeCell ref="DV1:DV11"/>
    <mergeCell ref="DW1:DW11"/>
    <mergeCell ref="DX1:DX11"/>
    <mergeCell ref="DY1:DY11"/>
    <mergeCell ref="DZ1:DZ11"/>
    <mergeCell ref="EA1:EA11"/>
    <mergeCell ref="EB1:EB11"/>
    <mergeCell ref="EC1:EC11"/>
    <mergeCell ref="ED1:ED11"/>
    <mergeCell ref="EE1:EE11"/>
    <mergeCell ref="EF1:EF11"/>
    <mergeCell ref="EH1:EH11"/>
    <mergeCell ref="EI1:EI11"/>
    <mergeCell ref="EJ1:EJ11"/>
    <mergeCell ref="EK1:EK11"/>
    <mergeCell ref="EM1:EM11"/>
    <mergeCell ref="EG1:EG11"/>
    <mergeCell ref="EL1:EL11"/>
    <mergeCell ref="FB1:FB11"/>
    <mergeCell ref="FC1:FC11"/>
    <mergeCell ref="EW1:EW11"/>
    <mergeCell ref="EX1:EX11"/>
    <mergeCell ref="EY1:EY11"/>
    <mergeCell ref="EZ1:EZ11"/>
    <mergeCell ref="FA1:FA11"/>
    <mergeCell ref="EN1:EN11"/>
    <mergeCell ref="EO1:EO11"/>
    <mergeCell ref="EP1:EP11"/>
    <mergeCell ref="EQ1:EQ11"/>
    <mergeCell ref="ER1:ER11"/>
    <mergeCell ref="ES1:ES11"/>
    <mergeCell ref="ET1:ET11"/>
    <mergeCell ref="EU1:EU11"/>
    <mergeCell ref="EV1:EV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0C63-2A6F-41EA-BF8F-ABEA2F8CD433}">
  <dimension ref="B2:BA46"/>
  <sheetViews>
    <sheetView zoomScale="95" zoomScaleNormal="95" workbookViewId="0">
      <selection activeCell="AZ2" sqref="AZ2:AZ12"/>
    </sheetView>
  </sheetViews>
  <sheetFormatPr defaultRowHeight="15" x14ac:dyDescent="0.25"/>
  <cols>
    <col min="53" max="53" width="11.7109375" customWidth="1"/>
  </cols>
  <sheetData>
    <row r="2" spans="2:53" x14ac:dyDescent="0.25">
      <c r="B2" s="82" t="s">
        <v>1</v>
      </c>
      <c r="C2" s="82" t="s">
        <v>2</v>
      </c>
      <c r="D2" s="82" t="s">
        <v>3</v>
      </c>
      <c r="E2" s="85" t="s">
        <v>4</v>
      </c>
      <c r="F2" s="85" t="s">
        <v>35</v>
      </c>
      <c r="G2" s="68" t="s">
        <v>5</v>
      </c>
      <c r="H2" s="68" t="s">
        <v>6</v>
      </c>
      <c r="I2" s="68" t="s">
        <v>7</v>
      </c>
      <c r="J2" s="68" t="s">
        <v>8</v>
      </c>
      <c r="K2" s="68" t="s">
        <v>57</v>
      </c>
      <c r="L2" s="68" t="s">
        <v>9</v>
      </c>
      <c r="M2" s="68" t="s">
        <v>10</v>
      </c>
      <c r="N2" s="68" t="s">
        <v>11</v>
      </c>
      <c r="O2" s="68" t="s">
        <v>12</v>
      </c>
      <c r="P2" s="68" t="s">
        <v>13</v>
      </c>
      <c r="Q2" s="68" t="s">
        <v>58</v>
      </c>
      <c r="R2" s="74" t="s">
        <v>139</v>
      </c>
      <c r="S2" s="68" t="s">
        <v>141</v>
      </c>
      <c r="T2" s="68" t="s">
        <v>14</v>
      </c>
      <c r="U2" s="68" t="s">
        <v>15</v>
      </c>
      <c r="V2" s="68" t="s">
        <v>64</v>
      </c>
      <c r="W2" s="68" t="s">
        <v>142</v>
      </c>
      <c r="X2" s="68" t="s">
        <v>66</v>
      </c>
      <c r="Y2" s="68" t="s">
        <v>67</v>
      </c>
      <c r="Z2" s="68" t="s">
        <v>68</v>
      </c>
      <c r="AA2" s="68" t="s">
        <v>69</v>
      </c>
      <c r="AB2" s="68" t="s">
        <v>70</v>
      </c>
      <c r="AC2" s="68" t="s">
        <v>71</v>
      </c>
      <c r="AD2" s="68" t="s">
        <v>72</v>
      </c>
      <c r="AE2" s="68" t="s">
        <v>110</v>
      </c>
      <c r="AF2" s="68" t="s">
        <v>74</v>
      </c>
      <c r="AG2" s="68" t="s">
        <v>115</v>
      </c>
      <c r="AH2" s="68" t="s">
        <v>140</v>
      </c>
      <c r="AI2" s="68" t="s">
        <v>77</v>
      </c>
      <c r="AJ2" s="68" t="s">
        <v>78</v>
      </c>
      <c r="AK2" s="68" t="s">
        <v>16</v>
      </c>
      <c r="AL2" s="68" t="s">
        <v>111</v>
      </c>
      <c r="AM2" s="68" t="s">
        <v>17</v>
      </c>
      <c r="AN2" s="68" t="s">
        <v>18</v>
      </c>
      <c r="AO2" s="68" t="s">
        <v>19</v>
      </c>
      <c r="AP2" s="68" t="s">
        <v>20</v>
      </c>
      <c r="AQ2" s="68" t="s">
        <v>21</v>
      </c>
      <c r="AR2" s="68" t="s">
        <v>22</v>
      </c>
      <c r="AS2" s="68" t="s">
        <v>23</v>
      </c>
      <c r="AT2" s="68" t="s">
        <v>24</v>
      </c>
      <c r="AU2" s="68" t="s">
        <v>25</v>
      </c>
      <c r="AV2" s="68" t="s">
        <v>80</v>
      </c>
      <c r="AW2" s="68" t="s">
        <v>81</v>
      </c>
      <c r="AX2" s="74" t="s">
        <v>112</v>
      </c>
      <c r="AY2" s="68" t="s">
        <v>86</v>
      </c>
      <c r="AZ2" s="71" t="s">
        <v>26</v>
      </c>
      <c r="BA2" s="130" t="s">
        <v>37</v>
      </c>
    </row>
    <row r="3" spans="2:53" x14ac:dyDescent="0.25">
      <c r="B3" s="83"/>
      <c r="C3" s="83"/>
      <c r="D3" s="83"/>
      <c r="E3" s="86"/>
      <c r="F3" s="86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5"/>
      <c r="S3" s="69"/>
      <c r="T3" s="69"/>
      <c r="U3" s="69"/>
      <c r="V3" s="69"/>
      <c r="W3" s="69"/>
      <c r="X3" s="77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75"/>
      <c r="AY3" s="69"/>
      <c r="AZ3" s="72"/>
      <c r="BA3" s="131"/>
    </row>
    <row r="4" spans="2:53" x14ac:dyDescent="0.25">
      <c r="B4" s="83"/>
      <c r="C4" s="83"/>
      <c r="D4" s="83"/>
      <c r="E4" s="86"/>
      <c r="F4" s="86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5"/>
      <c r="S4" s="69"/>
      <c r="T4" s="69"/>
      <c r="U4" s="69"/>
      <c r="V4" s="69"/>
      <c r="W4" s="69"/>
      <c r="X4" s="77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75"/>
      <c r="AY4" s="69"/>
      <c r="AZ4" s="72"/>
      <c r="BA4" s="131"/>
    </row>
    <row r="5" spans="2:53" x14ac:dyDescent="0.25">
      <c r="B5" s="83"/>
      <c r="C5" s="83"/>
      <c r="D5" s="83"/>
      <c r="E5" s="86"/>
      <c r="F5" s="86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75"/>
      <c r="S5" s="69"/>
      <c r="T5" s="69"/>
      <c r="U5" s="69"/>
      <c r="V5" s="69"/>
      <c r="W5" s="69"/>
      <c r="X5" s="77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75"/>
      <c r="AY5" s="69"/>
      <c r="AZ5" s="72"/>
      <c r="BA5" s="131"/>
    </row>
    <row r="6" spans="2:53" x14ac:dyDescent="0.25">
      <c r="B6" s="83"/>
      <c r="C6" s="83"/>
      <c r="D6" s="83"/>
      <c r="E6" s="86"/>
      <c r="F6" s="86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75"/>
      <c r="S6" s="69"/>
      <c r="T6" s="69"/>
      <c r="U6" s="69"/>
      <c r="V6" s="69"/>
      <c r="W6" s="69"/>
      <c r="X6" s="77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75"/>
      <c r="AY6" s="69"/>
      <c r="AZ6" s="72"/>
      <c r="BA6" s="131"/>
    </row>
    <row r="7" spans="2:53" x14ac:dyDescent="0.25">
      <c r="B7" s="83"/>
      <c r="C7" s="83"/>
      <c r="D7" s="83"/>
      <c r="E7" s="86"/>
      <c r="F7" s="86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75"/>
      <c r="S7" s="69"/>
      <c r="T7" s="69"/>
      <c r="U7" s="69"/>
      <c r="V7" s="69"/>
      <c r="W7" s="69"/>
      <c r="X7" s="77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75"/>
      <c r="AY7" s="69"/>
      <c r="AZ7" s="72"/>
      <c r="BA7" s="131"/>
    </row>
    <row r="8" spans="2:53" x14ac:dyDescent="0.25">
      <c r="B8" s="83"/>
      <c r="C8" s="83"/>
      <c r="D8" s="83"/>
      <c r="E8" s="86"/>
      <c r="F8" s="86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75"/>
      <c r="S8" s="69"/>
      <c r="T8" s="69"/>
      <c r="U8" s="69"/>
      <c r="V8" s="69"/>
      <c r="W8" s="69"/>
      <c r="X8" s="77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75"/>
      <c r="AY8" s="69"/>
      <c r="AZ8" s="72"/>
      <c r="BA8" s="131"/>
    </row>
    <row r="9" spans="2:53" x14ac:dyDescent="0.25">
      <c r="B9" s="83"/>
      <c r="C9" s="83"/>
      <c r="D9" s="83"/>
      <c r="E9" s="86"/>
      <c r="F9" s="86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75"/>
      <c r="S9" s="69"/>
      <c r="T9" s="69"/>
      <c r="U9" s="69"/>
      <c r="V9" s="69"/>
      <c r="W9" s="69"/>
      <c r="X9" s="77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75"/>
      <c r="AY9" s="69"/>
      <c r="AZ9" s="72"/>
      <c r="BA9" s="131"/>
    </row>
    <row r="10" spans="2:53" x14ac:dyDescent="0.25">
      <c r="B10" s="83"/>
      <c r="C10" s="83"/>
      <c r="D10" s="83"/>
      <c r="E10" s="86"/>
      <c r="F10" s="86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75"/>
      <c r="S10" s="69"/>
      <c r="T10" s="69"/>
      <c r="U10" s="69"/>
      <c r="V10" s="69"/>
      <c r="W10" s="69"/>
      <c r="X10" s="77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75"/>
      <c r="AY10" s="69"/>
      <c r="AZ10" s="72"/>
      <c r="BA10" s="131"/>
    </row>
    <row r="11" spans="2:53" x14ac:dyDescent="0.25">
      <c r="B11" s="83"/>
      <c r="C11" s="83"/>
      <c r="D11" s="83"/>
      <c r="E11" s="86"/>
      <c r="F11" s="86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75"/>
      <c r="S11" s="69"/>
      <c r="T11" s="69"/>
      <c r="U11" s="69"/>
      <c r="V11" s="69"/>
      <c r="W11" s="69"/>
      <c r="X11" s="77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75"/>
      <c r="AY11" s="69"/>
      <c r="AZ11" s="72"/>
      <c r="BA11" s="131"/>
    </row>
    <row r="12" spans="2:53" x14ac:dyDescent="0.25">
      <c r="B12" s="84"/>
      <c r="C12" s="84"/>
      <c r="D12" s="84"/>
      <c r="E12" s="87"/>
      <c r="F12" s="87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6"/>
      <c r="S12" s="70"/>
      <c r="T12" s="70"/>
      <c r="U12" s="70"/>
      <c r="V12" s="70"/>
      <c r="W12" s="70"/>
      <c r="X12" s="78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6"/>
      <c r="AY12" s="70"/>
      <c r="AZ12" s="73"/>
      <c r="BA12" s="131"/>
    </row>
    <row r="13" spans="2:53" x14ac:dyDescent="0.25">
      <c r="B13" s="14" t="s">
        <v>41</v>
      </c>
      <c r="C13" s="14" t="s">
        <v>27</v>
      </c>
      <c r="D13" s="14" t="s">
        <v>28</v>
      </c>
      <c r="E13" s="15" t="s">
        <v>42</v>
      </c>
      <c r="F13" s="30" t="s">
        <v>55</v>
      </c>
      <c r="G13" s="31">
        <v>0</v>
      </c>
      <c r="H13" s="31">
        <v>0</v>
      </c>
      <c r="I13" s="31">
        <v>9.2063492063492074</v>
      </c>
      <c r="J13" s="31">
        <v>0.63492063492063489</v>
      </c>
      <c r="K13" s="31">
        <v>0</v>
      </c>
      <c r="L13" s="31">
        <v>0.95238095238095244</v>
      </c>
      <c r="M13" s="31">
        <v>0.95238095238095244</v>
      </c>
      <c r="N13" s="31">
        <v>4.4444444444444446</v>
      </c>
      <c r="O13" s="31">
        <v>0.31746031746031744</v>
      </c>
      <c r="P13" s="31">
        <v>0.31746031746031744</v>
      </c>
      <c r="Q13" s="31">
        <v>0</v>
      </c>
      <c r="R13" s="31">
        <v>2.8571428571428572</v>
      </c>
      <c r="S13" s="31">
        <v>0.31746031746031744</v>
      </c>
      <c r="T13" s="31">
        <v>0</v>
      </c>
      <c r="U13" s="31">
        <v>16.19047619047619</v>
      </c>
      <c r="V13" s="31">
        <v>5.0793650793650791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14.603174603174605</v>
      </c>
      <c r="AC13" s="31">
        <v>0</v>
      </c>
      <c r="AD13" s="31">
        <v>0.95238095238095244</v>
      </c>
      <c r="AE13" s="31">
        <v>0</v>
      </c>
      <c r="AF13" s="31">
        <v>0</v>
      </c>
      <c r="AG13" s="31">
        <v>9.2063492063492074</v>
      </c>
      <c r="AH13" s="31">
        <v>4.7619047619047619</v>
      </c>
      <c r="AI13" s="31">
        <v>0</v>
      </c>
      <c r="AJ13" s="31">
        <v>0</v>
      </c>
      <c r="AK13" s="31">
        <v>1.5873015873015872</v>
      </c>
      <c r="AL13" s="31">
        <v>0</v>
      </c>
      <c r="AM13" s="31">
        <v>0</v>
      </c>
      <c r="AN13" s="31">
        <v>0.95238095238095244</v>
      </c>
      <c r="AO13" s="31">
        <v>12.698412698412698</v>
      </c>
      <c r="AP13" s="31">
        <v>0.95238095238095244</v>
      </c>
      <c r="AQ13" s="31">
        <v>0.31746031746031744</v>
      </c>
      <c r="AR13" s="31">
        <v>7.6190476190476195</v>
      </c>
      <c r="AS13" s="31">
        <v>0.31746031746031744</v>
      </c>
      <c r="AT13" s="31">
        <v>0</v>
      </c>
      <c r="AU13" s="31">
        <v>0.63492063492063489</v>
      </c>
      <c r="AV13" s="31">
        <v>0</v>
      </c>
      <c r="AW13" s="31">
        <v>0</v>
      </c>
      <c r="AX13" s="31">
        <v>3.4920634920634921</v>
      </c>
      <c r="AY13" s="31">
        <v>0</v>
      </c>
      <c r="AZ13" s="32">
        <v>0.63492063492063489</v>
      </c>
      <c r="BA13" s="40">
        <v>3</v>
      </c>
    </row>
    <row r="14" spans="2:53" x14ac:dyDescent="0.25">
      <c r="B14" s="14" t="s">
        <v>41</v>
      </c>
      <c r="C14" s="14" t="s">
        <v>27</v>
      </c>
      <c r="D14" s="14" t="s">
        <v>28</v>
      </c>
      <c r="E14" s="15" t="s">
        <v>43</v>
      </c>
      <c r="F14" s="33">
        <v>1.41</v>
      </c>
      <c r="G14" s="31">
        <v>0</v>
      </c>
      <c r="H14" s="31">
        <v>0</v>
      </c>
      <c r="I14" s="31">
        <v>6.8750000000000009</v>
      </c>
      <c r="J14" s="31">
        <v>0.625</v>
      </c>
      <c r="K14" s="31">
        <v>0</v>
      </c>
      <c r="L14" s="31">
        <v>0</v>
      </c>
      <c r="M14" s="31">
        <v>1.25</v>
      </c>
      <c r="N14" s="31">
        <v>4.0625</v>
      </c>
      <c r="O14" s="31">
        <v>0</v>
      </c>
      <c r="P14" s="31">
        <v>0</v>
      </c>
      <c r="Q14" s="31">
        <v>0</v>
      </c>
      <c r="R14" s="31">
        <v>4.0625</v>
      </c>
      <c r="S14" s="31">
        <v>0</v>
      </c>
      <c r="T14" s="31">
        <v>0</v>
      </c>
      <c r="U14" s="31">
        <v>18.4375</v>
      </c>
      <c r="V14" s="31">
        <v>3.4375000000000004</v>
      </c>
      <c r="W14" s="31">
        <v>0</v>
      </c>
      <c r="X14" s="31">
        <v>0</v>
      </c>
      <c r="Y14" s="31">
        <v>0.3125</v>
      </c>
      <c r="Z14" s="31">
        <v>0</v>
      </c>
      <c r="AA14" s="31">
        <v>0</v>
      </c>
      <c r="AB14" s="31">
        <v>23.4375</v>
      </c>
      <c r="AC14" s="31">
        <v>0</v>
      </c>
      <c r="AD14" s="31">
        <v>0.625</v>
      </c>
      <c r="AE14" s="31">
        <v>0</v>
      </c>
      <c r="AF14" s="31">
        <v>0</v>
      </c>
      <c r="AG14" s="31">
        <v>5.625</v>
      </c>
      <c r="AH14" s="31">
        <v>7.8125</v>
      </c>
      <c r="AI14" s="31">
        <v>0</v>
      </c>
      <c r="AJ14" s="31">
        <v>0</v>
      </c>
      <c r="AK14" s="31">
        <v>1.875</v>
      </c>
      <c r="AL14" s="31">
        <v>0</v>
      </c>
      <c r="AM14" s="31">
        <v>0</v>
      </c>
      <c r="AN14" s="31">
        <v>1.875</v>
      </c>
      <c r="AO14" s="31">
        <v>7.5</v>
      </c>
      <c r="AP14" s="31">
        <v>4.6875</v>
      </c>
      <c r="AQ14" s="31">
        <v>0</v>
      </c>
      <c r="AR14" s="31">
        <v>5.9375</v>
      </c>
      <c r="AS14" s="31">
        <v>0</v>
      </c>
      <c r="AT14" s="31">
        <v>0</v>
      </c>
      <c r="AU14" s="31">
        <v>0.625</v>
      </c>
      <c r="AV14" s="31">
        <v>0</v>
      </c>
      <c r="AW14" s="31">
        <v>0</v>
      </c>
      <c r="AX14" s="31">
        <v>0.625</v>
      </c>
      <c r="AY14" s="31">
        <v>0</v>
      </c>
      <c r="AZ14" s="34">
        <v>0.3125</v>
      </c>
      <c r="BA14" s="41">
        <v>3</v>
      </c>
    </row>
    <row r="15" spans="2:53" x14ac:dyDescent="0.25">
      <c r="B15" s="14" t="s">
        <v>41</v>
      </c>
      <c r="C15" s="14" t="s">
        <v>27</v>
      </c>
      <c r="D15" s="14" t="s">
        <v>29</v>
      </c>
      <c r="E15" s="15" t="s">
        <v>42</v>
      </c>
      <c r="F15" s="33">
        <v>1.52</v>
      </c>
      <c r="G15" s="31">
        <v>0</v>
      </c>
      <c r="H15" s="31">
        <v>0</v>
      </c>
      <c r="I15" s="31">
        <v>6.2893081761006293</v>
      </c>
      <c r="J15" s="31">
        <v>0.31446540880503149</v>
      </c>
      <c r="K15" s="31">
        <v>0</v>
      </c>
      <c r="L15" s="31">
        <v>0</v>
      </c>
      <c r="M15" s="31">
        <v>1.257861635220126</v>
      </c>
      <c r="N15" s="31">
        <v>1.5723270440251573</v>
      </c>
      <c r="O15" s="31">
        <v>0.31446540880503149</v>
      </c>
      <c r="P15" s="31">
        <v>0.31446540880503149</v>
      </c>
      <c r="Q15" s="31">
        <v>0</v>
      </c>
      <c r="R15" s="31">
        <v>4.716981132075472</v>
      </c>
      <c r="S15" s="31">
        <v>0</v>
      </c>
      <c r="T15" s="31">
        <v>0.94339622641509435</v>
      </c>
      <c r="U15" s="31">
        <v>22.955974842767297</v>
      </c>
      <c r="V15" s="31">
        <v>3.459119496855346</v>
      </c>
      <c r="W15" s="31">
        <v>0</v>
      </c>
      <c r="X15" s="31">
        <v>0</v>
      </c>
      <c r="Y15" s="31">
        <v>0.94339622641509435</v>
      </c>
      <c r="Z15" s="31">
        <v>0.62893081761006298</v>
      </c>
      <c r="AA15" s="31">
        <v>0</v>
      </c>
      <c r="AB15" s="31">
        <v>21.69811320754717</v>
      </c>
      <c r="AC15" s="31">
        <v>0</v>
      </c>
      <c r="AD15" s="31">
        <v>0.31446540880503149</v>
      </c>
      <c r="AE15" s="31">
        <v>0</v>
      </c>
      <c r="AF15" s="31">
        <v>0</v>
      </c>
      <c r="AG15" s="31">
        <v>8.4905660377358494</v>
      </c>
      <c r="AH15" s="31">
        <v>1.257861635220126</v>
      </c>
      <c r="AI15" s="31">
        <v>0</v>
      </c>
      <c r="AJ15" s="31">
        <v>0</v>
      </c>
      <c r="AK15" s="31">
        <v>1.5723270440251573</v>
      </c>
      <c r="AL15" s="31">
        <v>0</v>
      </c>
      <c r="AM15" s="31">
        <v>0</v>
      </c>
      <c r="AN15" s="31">
        <v>2.2012578616352201</v>
      </c>
      <c r="AO15" s="31">
        <v>7.232704402515723</v>
      </c>
      <c r="AP15" s="31">
        <v>8.8050314465408803</v>
      </c>
      <c r="AQ15" s="31">
        <v>0</v>
      </c>
      <c r="AR15" s="31">
        <v>1.8867924528301887</v>
      </c>
      <c r="AS15" s="31">
        <v>0.31446540880503149</v>
      </c>
      <c r="AT15" s="31">
        <v>0.62893081761006298</v>
      </c>
      <c r="AU15" s="31">
        <v>0</v>
      </c>
      <c r="AV15" s="31">
        <v>0</v>
      </c>
      <c r="AW15" s="31">
        <v>0</v>
      </c>
      <c r="AX15" s="31">
        <v>0.94339622641509435</v>
      </c>
      <c r="AY15" s="31">
        <v>0</v>
      </c>
      <c r="AZ15" s="34">
        <v>0.94339622641509435</v>
      </c>
      <c r="BA15" s="41">
        <v>3</v>
      </c>
    </row>
    <row r="16" spans="2:53" x14ac:dyDescent="0.25">
      <c r="B16" s="14" t="s">
        <v>41</v>
      </c>
      <c r="C16" s="14" t="s">
        <v>27</v>
      </c>
      <c r="D16" s="14" t="s">
        <v>30</v>
      </c>
      <c r="E16" s="15" t="s">
        <v>44</v>
      </c>
      <c r="F16" s="30" t="s">
        <v>56</v>
      </c>
      <c r="G16" s="31">
        <v>0</v>
      </c>
      <c r="H16" s="31">
        <v>0</v>
      </c>
      <c r="I16" s="31">
        <v>3.9755351681957185</v>
      </c>
      <c r="J16" s="31">
        <v>0</v>
      </c>
      <c r="K16" s="31">
        <v>0</v>
      </c>
      <c r="L16" s="31">
        <v>0</v>
      </c>
      <c r="M16" s="31">
        <v>0.3058103975535168</v>
      </c>
      <c r="N16" s="31">
        <v>3.3639143730886847</v>
      </c>
      <c r="O16" s="31">
        <v>0.3058103975535168</v>
      </c>
      <c r="P16" s="31">
        <v>0.3058103975535168</v>
      </c>
      <c r="Q16" s="31">
        <v>0</v>
      </c>
      <c r="R16" s="31">
        <v>2.1406727828746175</v>
      </c>
      <c r="S16" s="31">
        <v>0</v>
      </c>
      <c r="T16" s="31">
        <v>1.2232415902140672</v>
      </c>
      <c r="U16" s="31">
        <v>18.960244648318042</v>
      </c>
      <c r="V16" s="31">
        <v>18.348623853211009</v>
      </c>
      <c r="W16" s="31">
        <v>0</v>
      </c>
      <c r="X16" s="31">
        <v>0</v>
      </c>
      <c r="Y16" s="31">
        <v>0</v>
      </c>
      <c r="Z16" s="31">
        <v>1.2232415902140672</v>
      </c>
      <c r="AA16" s="31">
        <v>0</v>
      </c>
      <c r="AB16" s="31">
        <v>2.1406727828746175</v>
      </c>
      <c r="AC16" s="31">
        <v>0</v>
      </c>
      <c r="AD16" s="31">
        <v>0.6116207951070336</v>
      </c>
      <c r="AE16" s="31">
        <v>0.6116207951070336</v>
      </c>
      <c r="AF16" s="31">
        <v>0</v>
      </c>
      <c r="AG16" s="31">
        <v>2.7522935779816518</v>
      </c>
      <c r="AH16" s="31">
        <v>13.455657492354739</v>
      </c>
      <c r="AI16" s="31">
        <v>0</v>
      </c>
      <c r="AJ16" s="31">
        <v>0</v>
      </c>
      <c r="AK16" s="31">
        <v>1.834862385321101</v>
      </c>
      <c r="AL16" s="31">
        <v>0</v>
      </c>
      <c r="AM16" s="31">
        <v>0</v>
      </c>
      <c r="AN16" s="31">
        <v>0.6116207951070336</v>
      </c>
      <c r="AO16" s="31">
        <v>21.100917431192663</v>
      </c>
      <c r="AP16" s="31">
        <v>0.91743119266055051</v>
      </c>
      <c r="AQ16" s="31">
        <v>0</v>
      </c>
      <c r="AR16" s="31">
        <v>2.7522935779816518</v>
      </c>
      <c r="AS16" s="31">
        <v>0</v>
      </c>
      <c r="AT16" s="31">
        <v>0</v>
      </c>
      <c r="AU16" s="31">
        <v>1.5290519877675841</v>
      </c>
      <c r="AV16" s="31">
        <v>0</v>
      </c>
      <c r="AW16" s="31">
        <v>0</v>
      </c>
      <c r="AX16" s="31">
        <v>0.3058103975535168</v>
      </c>
      <c r="AY16" s="31">
        <v>0</v>
      </c>
      <c r="AZ16" s="34">
        <v>1.2232415902140672</v>
      </c>
      <c r="BA16" s="25" t="s">
        <v>106</v>
      </c>
    </row>
    <row r="17" spans="2:53" x14ac:dyDescent="0.25">
      <c r="B17" s="14" t="s">
        <v>41</v>
      </c>
      <c r="C17" s="14" t="s">
        <v>27</v>
      </c>
      <c r="D17" s="14" t="s">
        <v>31</v>
      </c>
      <c r="E17" s="15" t="s">
        <v>34</v>
      </c>
      <c r="F17" s="35">
        <v>4.6399999999999997</v>
      </c>
      <c r="G17" s="31">
        <v>0</v>
      </c>
      <c r="H17" s="31">
        <v>0</v>
      </c>
      <c r="I17" s="31">
        <v>6.7307692307692308</v>
      </c>
      <c r="J17" s="31">
        <v>0</v>
      </c>
      <c r="K17" s="31">
        <v>0</v>
      </c>
      <c r="L17" s="31">
        <v>0</v>
      </c>
      <c r="M17" s="31">
        <v>0.32051282051282048</v>
      </c>
      <c r="N17" s="31">
        <v>2.8846153846153846</v>
      </c>
      <c r="O17" s="31">
        <v>0.64102564102564097</v>
      </c>
      <c r="P17" s="31">
        <v>0.32051282051282048</v>
      </c>
      <c r="Q17" s="31">
        <v>0</v>
      </c>
      <c r="R17" s="31">
        <v>1.9230769230769231</v>
      </c>
      <c r="S17" s="31">
        <v>0</v>
      </c>
      <c r="T17" s="31">
        <v>0</v>
      </c>
      <c r="U17" s="31">
        <v>23.717948717948715</v>
      </c>
      <c r="V17" s="31">
        <v>18.589743589743591</v>
      </c>
      <c r="W17" s="31">
        <v>0.32051282051282048</v>
      </c>
      <c r="X17" s="31">
        <v>0</v>
      </c>
      <c r="Y17" s="31">
        <v>0</v>
      </c>
      <c r="Z17" s="31">
        <v>0.32051282051282048</v>
      </c>
      <c r="AA17" s="31">
        <v>0</v>
      </c>
      <c r="AB17" s="31">
        <v>2.8846153846153846</v>
      </c>
      <c r="AC17" s="31">
        <v>0</v>
      </c>
      <c r="AD17" s="31">
        <v>0.64102564102564097</v>
      </c>
      <c r="AE17" s="31">
        <v>0.64102564102564097</v>
      </c>
      <c r="AF17" s="31">
        <v>0</v>
      </c>
      <c r="AG17" s="31">
        <v>3.2051282051282048</v>
      </c>
      <c r="AH17" s="31">
        <v>12.820512820512819</v>
      </c>
      <c r="AI17" s="31">
        <v>0</v>
      </c>
      <c r="AJ17" s="31">
        <v>0</v>
      </c>
      <c r="AK17" s="31">
        <v>0.32051282051282048</v>
      </c>
      <c r="AL17" s="31">
        <v>0</v>
      </c>
      <c r="AM17" s="31">
        <v>0</v>
      </c>
      <c r="AN17" s="31">
        <v>0.64102564102564097</v>
      </c>
      <c r="AO17" s="31">
        <v>16.346153846153847</v>
      </c>
      <c r="AP17" s="31">
        <v>2.2435897435897436</v>
      </c>
      <c r="AQ17" s="31">
        <v>0</v>
      </c>
      <c r="AR17" s="31">
        <v>2.5641025641025639</v>
      </c>
      <c r="AS17" s="31">
        <v>0</v>
      </c>
      <c r="AT17" s="31">
        <v>0.32051282051282048</v>
      </c>
      <c r="AU17" s="31">
        <v>0.64102564102564097</v>
      </c>
      <c r="AV17" s="31">
        <v>0.96153846153846156</v>
      </c>
      <c r="AW17" s="31">
        <v>0</v>
      </c>
      <c r="AX17" s="31">
        <v>0</v>
      </c>
      <c r="AY17" s="31">
        <v>0</v>
      </c>
      <c r="AZ17" s="34">
        <v>0</v>
      </c>
      <c r="BA17" s="25" t="s">
        <v>106</v>
      </c>
    </row>
    <row r="18" spans="2:53" x14ac:dyDescent="0.25">
      <c r="B18" s="14" t="s">
        <v>41</v>
      </c>
      <c r="C18" s="14" t="s">
        <v>27</v>
      </c>
      <c r="D18" s="14" t="s">
        <v>45</v>
      </c>
      <c r="E18" s="15" t="s">
        <v>42</v>
      </c>
      <c r="F18" s="35">
        <v>6.04</v>
      </c>
      <c r="G18" s="31">
        <v>0</v>
      </c>
      <c r="H18" s="31">
        <v>0</v>
      </c>
      <c r="I18" s="31">
        <v>8.4690553745928341</v>
      </c>
      <c r="J18" s="31">
        <v>1.3029315960912053</v>
      </c>
      <c r="K18" s="31">
        <v>0</v>
      </c>
      <c r="L18" s="31">
        <v>0</v>
      </c>
      <c r="M18" s="31">
        <v>0.32573289902280134</v>
      </c>
      <c r="N18" s="31">
        <v>3.5830618892508146</v>
      </c>
      <c r="O18" s="31">
        <v>0.65146579804560267</v>
      </c>
      <c r="P18" s="31">
        <v>1.6286644951140066</v>
      </c>
      <c r="Q18" s="31">
        <v>0</v>
      </c>
      <c r="R18" s="31">
        <v>4.234527687296417</v>
      </c>
      <c r="S18" s="31">
        <v>0</v>
      </c>
      <c r="T18" s="31">
        <v>0</v>
      </c>
      <c r="U18" s="31">
        <v>22.475570032573287</v>
      </c>
      <c r="V18" s="31">
        <v>18.566775244299674</v>
      </c>
      <c r="W18" s="31">
        <v>0</v>
      </c>
      <c r="X18" s="31">
        <v>0</v>
      </c>
      <c r="Y18" s="31">
        <v>0</v>
      </c>
      <c r="Z18" s="31">
        <v>2.9315960912052117</v>
      </c>
      <c r="AA18" s="31">
        <v>0</v>
      </c>
      <c r="AB18" s="31">
        <v>1.3029315960912053</v>
      </c>
      <c r="AC18" s="31">
        <v>0</v>
      </c>
      <c r="AD18" s="31">
        <v>0</v>
      </c>
      <c r="AE18" s="31">
        <v>0</v>
      </c>
      <c r="AF18" s="31">
        <v>0</v>
      </c>
      <c r="AG18" s="31">
        <v>3.5830618892508146</v>
      </c>
      <c r="AH18" s="31">
        <v>4.234527687296417</v>
      </c>
      <c r="AI18" s="31">
        <v>0</v>
      </c>
      <c r="AJ18" s="31">
        <v>0</v>
      </c>
      <c r="AK18" s="31">
        <v>1.3029315960912053</v>
      </c>
      <c r="AL18" s="31">
        <v>0</v>
      </c>
      <c r="AM18" s="31">
        <v>0</v>
      </c>
      <c r="AN18" s="31">
        <v>4.234527687296417</v>
      </c>
      <c r="AO18" s="31">
        <v>11.726384364820847</v>
      </c>
      <c r="AP18" s="31">
        <v>3.2573289902280131</v>
      </c>
      <c r="AQ18" s="31">
        <v>0</v>
      </c>
      <c r="AR18" s="31">
        <v>4.234527687296417</v>
      </c>
      <c r="AS18" s="31">
        <v>0</v>
      </c>
      <c r="AT18" s="31">
        <v>0</v>
      </c>
      <c r="AU18" s="31">
        <v>1.9543973941368076</v>
      </c>
      <c r="AV18" s="31">
        <v>0</v>
      </c>
      <c r="AW18" s="31">
        <v>0</v>
      </c>
      <c r="AX18" s="31">
        <v>0</v>
      </c>
      <c r="AY18" s="31">
        <v>0</v>
      </c>
      <c r="AZ18" s="34">
        <v>0</v>
      </c>
      <c r="BA18" s="25" t="s">
        <v>106</v>
      </c>
    </row>
    <row r="19" spans="2:53" x14ac:dyDescent="0.25">
      <c r="B19" s="14" t="s">
        <v>41</v>
      </c>
      <c r="C19" s="14" t="s">
        <v>27</v>
      </c>
      <c r="D19" s="14" t="s">
        <v>46</v>
      </c>
      <c r="E19" s="15" t="s">
        <v>42</v>
      </c>
      <c r="F19" s="35">
        <v>7.55</v>
      </c>
      <c r="G19" s="31">
        <v>0</v>
      </c>
      <c r="H19" s="31">
        <v>0</v>
      </c>
      <c r="I19" s="31">
        <v>3.3783783783783785</v>
      </c>
      <c r="J19" s="31">
        <v>0.67567567567567566</v>
      </c>
      <c r="K19" s="31">
        <v>0</v>
      </c>
      <c r="L19" s="31">
        <v>0</v>
      </c>
      <c r="M19" s="31">
        <v>0.67567567567567566</v>
      </c>
      <c r="N19" s="31">
        <v>5.0675675675675675</v>
      </c>
      <c r="O19" s="31">
        <v>0.67567567567567566</v>
      </c>
      <c r="P19" s="31">
        <v>0.33783783783783783</v>
      </c>
      <c r="Q19" s="31">
        <v>0</v>
      </c>
      <c r="R19" s="31">
        <v>3.3783783783783785</v>
      </c>
      <c r="S19" s="31">
        <v>0</v>
      </c>
      <c r="T19" s="31">
        <v>0</v>
      </c>
      <c r="U19" s="31">
        <v>44.594594594594597</v>
      </c>
      <c r="V19" s="31">
        <v>9.4594594594594597</v>
      </c>
      <c r="W19" s="31">
        <v>0</v>
      </c>
      <c r="X19" s="31">
        <v>0</v>
      </c>
      <c r="Y19" s="31">
        <v>0</v>
      </c>
      <c r="Z19" s="31">
        <v>1.0135135135135136</v>
      </c>
      <c r="AA19" s="31">
        <v>0</v>
      </c>
      <c r="AB19" s="31">
        <v>1.0135135135135136</v>
      </c>
      <c r="AC19" s="31">
        <v>0</v>
      </c>
      <c r="AD19" s="31">
        <v>1.0135135135135136</v>
      </c>
      <c r="AE19" s="31">
        <v>0</v>
      </c>
      <c r="AF19" s="31">
        <v>0</v>
      </c>
      <c r="AG19" s="31">
        <v>4.0540540540540544</v>
      </c>
      <c r="AH19" s="31">
        <v>1.6891891891891893</v>
      </c>
      <c r="AI19" s="31">
        <v>0</v>
      </c>
      <c r="AJ19" s="31">
        <v>0</v>
      </c>
      <c r="AK19" s="31">
        <v>1.6891891891891893</v>
      </c>
      <c r="AL19" s="31">
        <v>0</v>
      </c>
      <c r="AM19" s="31">
        <v>0</v>
      </c>
      <c r="AN19" s="31">
        <v>1.0135135135135136</v>
      </c>
      <c r="AO19" s="31">
        <v>12.162162162162163</v>
      </c>
      <c r="AP19" s="31">
        <v>4.0540540540540544</v>
      </c>
      <c r="AQ19" s="31">
        <v>0</v>
      </c>
      <c r="AR19" s="31">
        <v>1.6891891891891893</v>
      </c>
      <c r="AS19" s="31">
        <v>0</v>
      </c>
      <c r="AT19" s="31">
        <v>0</v>
      </c>
      <c r="AU19" s="31">
        <v>1.3513513513513513</v>
      </c>
      <c r="AV19" s="31">
        <v>0</v>
      </c>
      <c r="AW19" s="31">
        <v>0</v>
      </c>
      <c r="AX19" s="31">
        <v>1.0135135135135136</v>
      </c>
      <c r="AY19" s="31">
        <v>0</v>
      </c>
      <c r="AZ19" s="34">
        <v>0</v>
      </c>
      <c r="BA19" s="144">
        <v>2</v>
      </c>
    </row>
    <row r="20" spans="2:53" x14ac:dyDescent="0.25">
      <c r="B20" s="14" t="s">
        <v>41</v>
      </c>
      <c r="C20" s="14" t="s">
        <v>27</v>
      </c>
      <c r="D20" s="14" t="s">
        <v>47</v>
      </c>
      <c r="E20" s="15" t="s">
        <v>48</v>
      </c>
      <c r="F20" s="35">
        <v>9.24</v>
      </c>
      <c r="G20" s="31">
        <v>0</v>
      </c>
      <c r="H20" s="31">
        <v>0</v>
      </c>
      <c r="I20" s="31">
        <v>6.9306930693069315</v>
      </c>
      <c r="J20" s="31">
        <v>0</v>
      </c>
      <c r="K20" s="31">
        <v>0</v>
      </c>
      <c r="L20" s="31">
        <v>0</v>
      </c>
      <c r="M20" s="31">
        <v>1.9801980198019802</v>
      </c>
      <c r="N20" s="31">
        <v>2.6402640264026402</v>
      </c>
      <c r="O20" s="31">
        <v>0</v>
      </c>
      <c r="P20" s="31">
        <v>0</v>
      </c>
      <c r="Q20" s="31">
        <v>0</v>
      </c>
      <c r="R20" s="31">
        <v>5.2805280528052805</v>
      </c>
      <c r="S20" s="31">
        <v>0</v>
      </c>
      <c r="T20" s="31">
        <v>0</v>
      </c>
      <c r="U20" s="31">
        <v>18.151815181518153</v>
      </c>
      <c r="V20" s="31">
        <v>15.841584158415841</v>
      </c>
      <c r="W20" s="31">
        <v>0</v>
      </c>
      <c r="X20" s="31">
        <v>0</v>
      </c>
      <c r="Y20" s="31">
        <v>0</v>
      </c>
      <c r="Z20" s="31">
        <v>0.33003300330033003</v>
      </c>
      <c r="AA20" s="31">
        <v>0</v>
      </c>
      <c r="AB20" s="31">
        <v>4.2904290429042904</v>
      </c>
      <c r="AC20" s="31">
        <v>0</v>
      </c>
      <c r="AD20" s="31">
        <v>0</v>
      </c>
      <c r="AE20" s="31">
        <v>0</v>
      </c>
      <c r="AF20" s="31">
        <v>0</v>
      </c>
      <c r="AG20" s="31">
        <v>9.5709570957095718</v>
      </c>
      <c r="AH20" s="31">
        <v>1.3201320132013201</v>
      </c>
      <c r="AI20" s="31">
        <v>0</v>
      </c>
      <c r="AJ20" s="31">
        <v>0</v>
      </c>
      <c r="AK20" s="31">
        <v>1.3201320132013201</v>
      </c>
      <c r="AL20" s="31">
        <v>0</v>
      </c>
      <c r="AM20" s="31">
        <v>0</v>
      </c>
      <c r="AN20" s="31">
        <v>0.99009900990099009</v>
      </c>
      <c r="AO20" s="31">
        <v>15.511551155115511</v>
      </c>
      <c r="AP20" s="31">
        <v>3.9603960396039604</v>
      </c>
      <c r="AQ20" s="31">
        <v>0</v>
      </c>
      <c r="AR20" s="31">
        <v>2.6402640264026402</v>
      </c>
      <c r="AS20" s="31">
        <v>0</v>
      </c>
      <c r="AT20" s="31">
        <v>0</v>
      </c>
      <c r="AU20" s="31">
        <v>6.9306930693069315</v>
      </c>
      <c r="AV20" s="31">
        <v>0</v>
      </c>
      <c r="AW20" s="31">
        <v>0</v>
      </c>
      <c r="AX20" s="31">
        <v>1.6501650165016499</v>
      </c>
      <c r="AY20" s="31">
        <v>0</v>
      </c>
      <c r="AZ20" s="34">
        <v>0.66006600660066006</v>
      </c>
      <c r="BA20" s="25" t="s">
        <v>106</v>
      </c>
    </row>
    <row r="21" spans="2:53" x14ac:dyDescent="0.25">
      <c r="B21" s="14" t="s">
        <v>41</v>
      </c>
      <c r="C21" s="14" t="s">
        <v>49</v>
      </c>
      <c r="D21" s="14" t="s">
        <v>28</v>
      </c>
      <c r="E21" s="15" t="s">
        <v>42</v>
      </c>
      <c r="F21" s="35">
        <v>9.51</v>
      </c>
      <c r="G21" s="31">
        <v>0</v>
      </c>
      <c r="H21" s="31">
        <v>0</v>
      </c>
      <c r="I21" s="31">
        <v>6.1688311688311686</v>
      </c>
      <c r="J21" s="31">
        <v>0</v>
      </c>
      <c r="K21" s="31">
        <v>0</v>
      </c>
      <c r="L21" s="31">
        <v>0</v>
      </c>
      <c r="M21" s="31">
        <v>0</v>
      </c>
      <c r="N21" s="31">
        <v>2.5974025974025974</v>
      </c>
      <c r="O21" s="31">
        <v>0</v>
      </c>
      <c r="P21" s="31">
        <v>0</v>
      </c>
      <c r="Q21" s="31">
        <v>0</v>
      </c>
      <c r="R21" s="31">
        <v>6.8181818181818175</v>
      </c>
      <c r="S21" s="31">
        <v>0</v>
      </c>
      <c r="T21" s="31">
        <v>0</v>
      </c>
      <c r="U21" s="31">
        <v>19.480519480519483</v>
      </c>
      <c r="V21" s="31">
        <v>27.27272727272727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5.8441558441558437</v>
      </c>
      <c r="AC21" s="31">
        <v>0</v>
      </c>
      <c r="AD21" s="31">
        <v>0.64935064935064934</v>
      </c>
      <c r="AE21" s="31">
        <v>0</v>
      </c>
      <c r="AF21" s="31">
        <v>0</v>
      </c>
      <c r="AG21" s="31">
        <v>7.4675324675324672</v>
      </c>
      <c r="AH21" s="31">
        <v>1.948051948051948</v>
      </c>
      <c r="AI21" s="31">
        <v>0</v>
      </c>
      <c r="AJ21" s="31">
        <v>0</v>
      </c>
      <c r="AK21" s="31">
        <v>0.97402597402597402</v>
      </c>
      <c r="AL21" s="31">
        <v>0</v>
      </c>
      <c r="AM21" s="31">
        <v>0</v>
      </c>
      <c r="AN21" s="31">
        <v>0</v>
      </c>
      <c r="AO21" s="31">
        <v>13.311688311688311</v>
      </c>
      <c r="AP21" s="31">
        <v>2.5974025974025974</v>
      </c>
      <c r="AQ21" s="31">
        <v>0.32467532467532467</v>
      </c>
      <c r="AR21" s="31">
        <v>2.2727272727272729</v>
      </c>
      <c r="AS21" s="31">
        <v>0</v>
      </c>
      <c r="AT21" s="31">
        <v>1.2987012987012987</v>
      </c>
      <c r="AU21" s="31">
        <v>0.97402597402597402</v>
      </c>
      <c r="AV21" s="31">
        <v>0</v>
      </c>
      <c r="AW21" s="31">
        <v>0</v>
      </c>
      <c r="AX21" s="31">
        <v>0</v>
      </c>
      <c r="AY21" s="31">
        <v>0</v>
      </c>
      <c r="AZ21" s="34">
        <v>0</v>
      </c>
      <c r="BA21" s="25" t="s">
        <v>106</v>
      </c>
    </row>
    <row r="22" spans="2:53" x14ac:dyDescent="0.25">
      <c r="B22" s="14" t="s">
        <v>41</v>
      </c>
      <c r="C22" s="14" t="s">
        <v>49</v>
      </c>
      <c r="D22" s="14" t="s">
        <v>29</v>
      </c>
      <c r="E22" s="15" t="s">
        <v>50</v>
      </c>
      <c r="F22" s="35">
        <v>12.44</v>
      </c>
      <c r="G22" s="31">
        <v>0</v>
      </c>
      <c r="H22" s="31">
        <v>0</v>
      </c>
      <c r="I22" s="31">
        <v>8.2508250825082499</v>
      </c>
      <c r="J22" s="31">
        <v>0</v>
      </c>
      <c r="K22" s="31">
        <v>0</v>
      </c>
      <c r="L22" s="31">
        <v>0</v>
      </c>
      <c r="M22" s="31">
        <v>2.6402640264026402</v>
      </c>
      <c r="N22" s="31">
        <v>2.3102310231023102</v>
      </c>
      <c r="O22" s="31">
        <v>1.3201320132013201</v>
      </c>
      <c r="P22" s="31">
        <v>0</v>
      </c>
      <c r="Q22" s="31">
        <v>0</v>
      </c>
      <c r="R22" s="31">
        <v>8.5808580858085808</v>
      </c>
      <c r="S22" s="31">
        <v>0</v>
      </c>
      <c r="T22" s="31">
        <v>1.3201320132013201</v>
      </c>
      <c r="U22" s="31">
        <v>11.881188118811881</v>
      </c>
      <c r="V22" s="31">
        <v>13.201320132013199</v>
      </c>
      <c r="W22" s="31">
        <v>0</v>
      </c>
      <c r="X22" s="31">
        <v>0</v>
      </c>
      <c r="Y22" s="31">
        <v>0</v>
      </c>
      <c r="Z22" s="31">
        <v>1.3201320132013201</v>
      </c>
      <c r="AA22" s="31">
        <v>0</v>
      </c>
      <c r="AB22" s="31">
        <v>0.33003300330033003</v>
      </c>
      <c r="AC22" s="31">
        <v>10.891089108910892</v>
      </c>
      <c r="AD22" s="31">
        <v>0.99009900990099009</v>
      </c>
      <c r="AE22" s="31">
        <v>0</v>
      </c>
      <c r="AF22" s="31">
        <v>2.3102310231023102</v>
      </c>
      <c r="AG22" s="31">
        <v>1.6501650165016499</v>
      </c>
      <c r="AH22" s="31">
        <v>7.9207920792079207</v>
      </c>
      <c r="AI22" s="31">
        <v>0</v>
      </c>
      <c r="AJ22" s="31">
        <v>0</v>
      </c>
      <c r="AK22" s="31">
        <v>0.99009900990099009</v>
      </c>
      <c r="AL22" s="31">
        <v>0</v>
      </c>
      <c r="AM22" s="31">
        <v>0</v>
      </c>
      <c r="AN22" s="31">
        <v>0</v>
      </c>
      <c r="AO22" s="31">
        <v>11.881188118811881</v>
      </c>
      <c r="AP22" s="31">
        <v>1.9801980198019802</v>
      </c>
      <c r="AQ22" s="31">
        <v>0</v>
      </c>
      <c r="AR22" s="31">
        <v>1.3201320132013201</v>
      </c>
      <c r="AS22" s="31">
        <v>0</v>
      </c>
      <c r="AT22" s="31">
        <v>4.6204620462046204</v>
      </c>
      <c r="AU22" s="31">
        <v>0.99009900990099009</v>
      </c>
      <c r="AV22" s="31">
        <v>0.66006600660066006</v>
      </c>
      <c r="AW22" s="31">
        <v>0</v>
      </c>
      <c r="AX22" s="31">
        <v>1.3201320132013201</v>
      </c>
      <c r="AY22" s="31">
        <v>0</v>
      </c>
      <c r="AZ22" s="34">
        <v>1.3201320132013201</v>
      </c>
      <c r="BA22" s="138" t="s">
        <v>107</v>
      </c>
    </row>
    <row r="23" spans="2:53" x14ac:dyDescent="0.25">
      <c r="B23" s="14" t="s">
        <v>41</v>
      </c>
      <c r="C23" s="14" t="s">
        <v>49</v>
      </c>
      <c r="D23" s="14" t="s">
        <v>30</v>
      </c>
      <c r="E23" s="15" t="s">
        <v>42</v>
      </c>
      <c r="F23" s="35">
        <v>12.52</v>
      </c>
      <c r="G23" s="31">
        <v>0</v>
      </c>
      <c r="H23" s="31">
        <v>0</v>
      </c>
      <c r="I23" s="31">
        <v>8.695652173913043</v>
      </c>
      <c r="J23" s="31">
        <v>0</v>
      </c>
      <c r="K23" s="31">
        <v>0</v>
      </c>
      <c r="L23" s="31">
        <v>0</v>
      </c>
      <c r="M23" s="31">
        <v>1.0033444816053512</v>
      </c>
      <c r="N23" s="31">
        <v>4.6822742474916383</v>
      </c>
      <c r="O23" s="31">
        <v>0.33444816053511706</v>
      </c>
      <c r="P23" s="31">
        <v>0</v>
      </c>
      <c r="Q23" s="31">
        <v>0</v>
      </c>
      <c r="R23" s="31">
        <v>6.3545150501672243</v>
      </c>
      <c r="S23" s="31">
        <v>0</v>
      </c>
      <c r="T23" s="31">
        <v>0.33444816053511706</v>
      </c>
      <c r="U23" s="31">
        <v>13.712374581939798</v>
      </c>
      <c r="V23" s="31">
        <v>15.384615384615385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0.33444816053511706</v>
      </c>
      <c r="AC23" s="31">
        <v>8.0267558528428093</v>
      </c>
      <c r="AD23" s="31">
        <v>0</v>
      </c>
      <c r="AE23" s="31">
        <v>0.66889632107023411</v>
      </c>
      <c r="AF23" s="31">
        <v>1.0033444816053512</v>
      </c>
      <c r="AG23" s="31">
        <v>1.6722408026755853</v>
      </c>
      <c r="AH23" s="31">
        <v>12.709030100334449</v>
      </c>
      <c r="AI23" s="31">
        <v>0</v>
      </c>
      <c r="AJ23" s="31">
        <v>0</v>
      </c>
      <c r="AK23" s="31">
        <v>1.6722408026755853</v>
      </c>
      <c r="AL23" s="31">
        <v>0</v>
      </c>
      <c r="AM23" s="31">
        <v>0</v>
      </c>
      <c r="AN23" s="31">
        <v>0.33444816053511706</v>
      </c>
      <c r="AO23" s="31">
        <v>11.371237458193979</v>
      </c>
      <c r="AP23" s="31">
        <v>1.3377926421404682</v>
      </c>
      <c r="AQ23" s="31">
        <v>0</v>
      </c>
      <c r="AR23" s="31">
        <v>2.0066889632107023</v>
      </c>
      <c r="AS23" s="31">
        <v>0</v>
      </c>
      <c r="AT23" s="31">
        <v>5.3511705685618729</v>
      </c>
      <c r="AU23" s="31">
        <v>1.0033444816053512</v>
      </c>
      <c r="AV23" s="31">
        <v>0</v>
      </c>
      <c r="AW23" s="31">
        <v>0</v>
      </c>
      <c r="AX23" s="31">
        <v>1.0033444816053512</v>
      </c>
      <c r="AY23" s="31">
        <v>0</v>
      </c>
      <c r="AZ23" s="34">
        <v>1.0033444816053512</v>
      </c>
      <c r="BA23" s="138" t="s">
        <v>107</v>
      </c>
    </row>
    <row r="24" spans="2:53" x14ac:dyDescent="0.25">
      <c r="B24" s="14" t="s">
        <v>41</v>
      </c>
      <c r="C24" s="14" t="s">
        <v>49</v>
      </c>
      <c r="D24" s="14" t="s">
        <v>31</v>
      </c>
      <c r="E24" s="15" t="s">
        <v>42</v>
      </c>
      <c r="F24" s="35">
        <v>14.03</v>
      </c>
      <c r="G24" s="31">
        <v>0</v>
      </c>
      <c r="H24" s="31">
        <v>0</v>
      </c>
      <c r="I24" s="31">
        <v>7.5907590759075907</v>
      </c>
      <c r="J24" s="31">
        <v>0</v>
      </c>
      <c r="K24" s="31">
        <v>0</v>
      </c>
      <c r="L24" s="31">
        <v>0</v>
      </c>
      <c r="M24" s="31">
        <v>0</v>
      </c>
      <c r="N24" s="31">
        <v>1.9801980198019802</v>
      </c>
      <c r="O24" s="31">
        <v>0</v>
      </c>
      <c r="P24" s="31">
        <v>0</v>
      </c>
      <c r="Q24" s="31">
        <v>0</v>
      </c>
      <c r="R24" s="31">
        <v>5.6105610561056105</v>
      </c>
      <c r="S24" s="31">
        <v>0</v>
      </c>
      <c r="T24" s="31">
        <v>0</v>
      </c>
      <c r="U24" s="31">
        <v>26.072607260726073</v>
      </c>
      <c r="V24" s="31">
        <v>14.85148514851485</v>
      </c>
      <c r="W24" s="31">
        <v>0</v>
      </c>
      <c r="X24" s="31">
        <v>0</v>
      </c>
      <c r="Y24" s="31">
        <v>0</v>
      </c>
      <c r="Z24" s="31">
        <v>2.3102310231023102</v>
      </c>
      <c r="AA24" s="31">
        <v>0</v>
      </c>
      <c r="AB24" s="31">
        <v>3.6303630363036308</v>
      </c>
      <c r="AC24" s="31">
        <v>0.66006600660066006</v>
      </c>
      <c r="AD24" s="31">
        <v>0.33003300330033003</v>
      </c>
      <c r="AE24" s="31">
        <v>0</v>
      </c>
      <c r="AF24" s="31">
        <v>0</v>
      </c>
      <c r="AG24" s="31">
        <v>0.66006600660066006</v>
      </c>
      <c r="AH24" s="31">
        <v>6.9306930693069315</v>
      </c>
      <c r="AI24" s="31">
        <v>0</v>
      </c>
      <c r="AJ24" s="31">
        <v>0</v>
      </c>
      <c r="AK24" s="31">
        <v>0.33003300330033003</v>
      </c>
      <c r="AL24" s="31">
        <v>0</v>
      </c>
      <c r="AM24" s="31">
        <v>0</v>
      </c>
      <c r="AN24" s="31">
        <v>0.33003300330033003</v>
      </c>
      <c r="AO24" s="31">
        <v>15.841584158415841</v>
      </c>
      <c r="AP24" s="31">
        <v>1.9801980198019802</v>
      </c>
      <c r="AQ24" s="31">
        <v>0</v>
      </c>
      <c r="AR24" s="31">
        <v>5.6105610561056105</v>
      </c>
      <c r="AS24" s="31">
        <v>0.99009900990099009</v>
      </c>
      <c r="AT24" s="31">
        <v>0.99009900990099009</v>
      </c>
      <c r="AU24" s="31">
        <v>0</v>
      </c>
      <c r="AV24" s="31">
        <v>0</v>
      </c>
      <c r="AW24" s="31">
        <v>0</v>
      </c>
      <c r="AX24" s="31">
        <v>0.99009900990099009</v>
      </c>
      <c r="AY24" s="31">
        <v>0</v>
      </c>
      <c r="AZ24" s="34">
        <v>2.3102310231023102</v>
      </c>
      <c r="BA24" s="138" t="s">
        <v>107</v>
      </c>
    </row>
    <row r="25" spans="2:53" x14ac:dyDescent="0.25">
      <c r="B25" s="14" t="s">
        <v>41</v>
      </c>
      <c r="C25" s="14" t="s">
        <v>49</v>
      </c>
      <c r="D25" s="14" t="s">
        <v>45</v>
      </c>
      <c r="E25" s="15" t="s">
        <v>42</v>
      </c>
      <c r="F25" s="35">
        <v>15.54</v>
      </c>
      <c r="G25" s="31">
        <v>0</v>
      </c>
      <c r="H25" s="31">
        <v>0</v>
      </c>
      <c r="I25" s="31">
        <v>11.803278688524591</v>
      </c>
      <c r="J25" s="31">
        <v>0</v>
      </c>
      <c r="K25" s="31">
        <v>0</v>
      </c>
      <c r="L25" s="31">
        <v>0</v>
      </c>
      <c r="M25" s="31">
        <v>0</v>
      </c>
      <c r="N25" s="31">
        <v>1.639344262295082</v>
      </c>
      <c r="O25" s="31">
        <v>0</v>
      </c>
      <c r="P25" s="31">
        <v>0</v>
      </c>
      <c r="Q25" s="31">
        <v>0</v>
      </c>
      <c r="R25" s="31">
        <v>2.9508196721311477</v>
      </c>
      <c r="S25" s="31">
        <v>0</v>
      </c>
      <c r="T25" s="31">
        <v>0</v>
      </c>
      <c r="U25" s="31">
        <v>37.049180327868854</v>
      </c>
      <c r="V25" s="31">
        <v>6.8852459016393448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7.2131147540983616</v>
      </c>
      <c r="AC25" s="31">
        <v>1.3114754098360655</v>
      </c>
      <c r="AD25" s="31">
        <v>0.32786885245901637</v>
      </c>
      <c r="AE25" s="31">
        <v>0</v>
      </c>
      <c r="AF25" s="31">
        <v>0</v>
      </c>
      <c r="AG25" s="31">
        <v>0</v>
      </c>
      <c r="AH25" s="31">
        <v>0.98360655737704927</v>
      </c>
      <c r="AI25" s="31">
        <v>0</v>
      </c>
      <c r="AJ25" s="31">
        <v>0</v>
      </c>
      <c r="AK25" s="31">
        <v>0.32786885245901637</v>
      </c>
      <c r="AL25" s="31">
        <v>0</v>
      </c>
      <c r="AM25" s="31">
        <v>0</v>
      </c>
      <c r="AN25" s="31">
        <v>0.98360655737704927</v>
      </c>
      <c r="AO25" s="31">
        <v>19.344262295081968</v>
      </c>
      <c r="AP25" s="31">
        <v>2.9508196721311477</v>
      </c>
      <c r="AQ25" s="31">
        <v>0</v>
      </c>
      <c r="AR25" s="31">
        <v>1.639344262295082</v>
      </c>
      <c r="AS25" s="31">
        <v>0</v>
      </c>
      <c r="AT25" s="31">
        <v>1.3114754098360655</v>
      </c>
      <c r="AU25" s="31">
        <v>1.639344262295082</v>
      </c>
      <c r="AV25" s="31">
        <v>0.32786885245901637</v>
      </c>
      <c r="AW25" s="31">
        <v>0</v>
      </c>
      <c r="AX25" s="31">
        <v>1.3114754098360655</v>
      </c>
      <c r="AY25" s="31">
        <v>0</v>
      </c>
      <c r="AZ25" s="34">
        <v>0</v>
      </c>
      <c r="BA25" s="144">
        <v>2</v>
      </c>
    </row>
    <row r="26" spans="2:53" x14ac:dyDescent="0.25">
      <c r="B26" s="14" t="s">
        <v>41</v>
      </c>
      <c r="C26" s="14" t="s">
        <v>49</v>
      </c>
      <c r="D26" s="14" t="s">
        <v>47</v>
      </c>
      <c r="E26" s="15" t="s">
        <v>51</v>
      </c>
      <c r="F26" s="35">
        <v>18.989999999999998</v>
      </c>
      <c r="G26" s="31">
        <v>0</v>
      </c>
      <c r="H26" s="31">
        <v>0</v>
      </c>
      <c r="I26" s="31">
        <v>7.0175438596491224</v>
      </c>
      <c r="J26" s="31">
        <v>0</v>
      </c>
      <c r="K26" s="31">
        <v>0</v>
      </c>
      <c r="L26" s="31">
        <v>0</v>
      </c>
      <c r="M26" s="31">
        <v>0.70175438596491224</v>
      </c>
      <c r="N26" s="31">
        <v>4.2105263157894735</v>
      </c>
      <c r="O26" s="31">
        <v>0</v>
      </c>
      <c r="P26" s="31">
        <v>0.70175438596491224</v>
      </c>
      <c r="Q26" s="31">
        <v>0</v>
      </c>
      <c r="R26" s="31">
        <v>7.0175438596491224</v>
      </c>
      <c r="S26" s="31">
        <v>0</v>
      </c>
      <c r="T26" s="31">
        <v>0</v>
      </c>
      <c r="U26" s="31">
        <v>30.87719298245614</v>
      </c>
      <c r="V26" s="31">
        <v>17.192982456140353</v>
      </c>
      <c r="W26" s="31">
        <v>0</v>
      </c>
      <c r="X26" s="31">
        <v>0</v>
      </c>
      <c r="Y26" s="31">
        <v>0</v>
      </c>
      <c r="Z26" s="31">
        <v>4.5614035087719298</v>
      </c>
      <c r="AA26" s="31">
        <v>0</v>
      </c>
      <c r="AB26" s="31">
        <v>0.70175438596491224</v>
      </c>
      <c r="AC26" s="31">
        <v>0.70175438596491224</v>
      </c>
      <c r="AD26" s="31">
        <v>1.0526315789473684</v>
      </c>
      <c r="AE26" s="31">
        <v>0.35087719298245612</v>
      </c>
      <c r="AF26" s="31">
        <v>0.35087719298245612</v>
      </c>
      <c r="AG26" s="31">
        <v>0</v>
      </c>
      <c r="AH26" s="31">
        <v>3.5087719298245612</v>
      </c>
      <c r="AI26" s="31">
        <v>0</v>
      </c>
      <c r="AJ26" s="31">
        <v>0</v>
      </c>
      <c r="AK26" s="31">
        <v>1.0526315789473684</v>
      </c>
      <c r="AL26" s="31">
        <v>0</v>
      </c>
      <c r="AM26" s="31">
        <v>0</v>
      </c>
      <c r="AN26" s="31">
        <v>1.4035087719298245</v>
      </c>
      <c r="AO26" s="31">
        <v>11.228070175438596</v>
      </c>
      <c r="AP26" s="31">
        <v>0.70175438596491224</v>
      </c>
      <c r="AQ26" s="31">
        <v>0</v>
      </c>
      <c r="AR26" s="31">
        <v>1.0526315789473684</v>
      </c>
      <c r="AS26" s="31">
        <v>0.35087719298245612</v>
      </c>
      <c r="AT26" s="31">
        <v>1.4035087719298245</v>
      </c>
      <c r="AU26" s="31">
        <v>2.807017543859649</v>
      </c>
      <c r="AV26" s="31">
        <v>0</v>
      </c>
      <c r="AW26" s="31">
        <v>0</v>
      </c>
      <c r="AX26" s="31">
        <v>0</v>
      </c>
      <c r="AY26" s="31">
        <v>0</v>
      </c>
      <c r="AZ26" s="34">
        <v>1.0526315789473684</v>
      </c>
      <c r="BA26" s="138" t="s">
        <v>107</v>
      </c>
    </row>
    <row r="27" spans="2:53" x14ac:dyDescent="0.25">
      <c r="B27" s="14" t="s">
        <v>41</v>
      </c>
      <c r="C27" s="14" t="s">
        <v>52</v>
      </c>
      <c r="D27" s="14" t="s">
        <v>28</v>
      </c>
      <c r="E27" s="15" t="s">
        <v>42</v>
      </c>
      <c r="F27" s="35">
        <v>19.010000000000002</v>
      </c>
      <c r="G27" s="31">
        <v>0</v>
      </c>
      <c r="H27" s="31">
        <v>0</v>
      </c>
      <c r="I27" s="31">
        <v>9.4076655052264808</v>
      </c>
      <c r="J27" s="31">
        <v>0</v>
      </c>
      <c r="K27" s="31">
        <v>0</v>
      </c>
      <c r="L27" s="31">
        <v>0</v>
      </c>
      <c r="M27" s="31">
        <v>0.69686411149825789</v>
      </c>
      <c r="N27" s="31">
        <v>2.4390243902439024</v>
      </c>
      <c r="O27" s="31">
        <v>0</v>
      </c>
      <c r="P27" s="31">
        <v>0</v>
      </c>
      <c r="Q27" s="31">
        <v>0</v>
      </c>
      <c r="R27" s="31">
        <v>3.484320557491289</v>
      </c>
      <c r="S27" s="31">
        <v>0</v>
      </c>
      <c r="T27" s="31">
        <v>0</v>
      </c>
      <c r="U27" s="31">
        <v>34.843205574912893</v>
      </c>
      <c r="V27" s="31">
        <v>11.846689895470384</v>
      </c>
      <c r="W27" s="31">
        <v>0</v>
      </c>
      <c r="X27" s="31">
        <v>0.34843205574912894</v>
      </c>
      <c r="Y27" s="31">
        <v>0</v>
      </c>
      <c r="Z27" s="31">
        <v>0.69686411149825789</v>
      </c>
      <c r="AA27" s="31">
        <v>0</v>
      </c>
      <c r="AB27" s="31">
        <v>4.529616724738676</v>
      </c>
      <c r="AC27" s="31">
        <v>0.34843205574912894</v>
      </c>
      <c r="AD27" s="31">
        <v>0</v>
      </c>
      <c r="AE27" s="31">
        <v>0</v>
      </c>
      <c r="AF27" s="31">
        <v>0.34843205574912894</v>
      </c>
      <c r="AG27" s="31">
        <v>0</v>
      </c>
      <c r="AH27" s="31">
        <v>3.1358885017421603</v>
      </c>
      <c r="AI27" s="31">
        <v>0</v>
      </c>
      <c r="AJ27" s="31">
        <v>0</v>
      </c>
      <c r="AK27" s="31">
        <v>1.0452961672473868</v>
      </c>
      <c r="AL27" s="31">
        <v>0</v>
      </c>
      <c r="AM27" s="31">
        <v>0</v>
      </c>
      <c r="AN27" s="31">
        <v>0.69686411149825789</v>
      </c>
      <c r="AO27" s="31">
        <v>16.376306620209057</v>
      </c>
      <c r="AP27" s="31">
        <v>3.8327526132404177</v>
      </c>
      <c r="AQ27" s="31">
        <v>0</v>
      </c>
      <c r="AR27" s="31">
        <v>2.4390243902439024</v>
      </c>
      <c r="AS27" s="31">
        <v>0</v>
      </c>
      <c r="AT27" s="31">
        <v>1.3937282229965158</v>
      </c>
      <c r="AU27" s="31">
        <v>0</v>
      </c>
      <c r="AV27" s="31">
        <v>0</v>
      </c>
      <c r="AW27" s="31">
        <v>0</v>
      </c>
      <c r="AX27" s="31">
        <v>0.34843205574912894</v>
      </c>
      <c r="AY27" s="31">
        <v>0</v>
      </c>
      <c r="AZ27" s="34">
        <v>1.7421602787456445</v>
      </c>
      <c r="BA27" s="144">
        <v>2</v>
      </c>
    </row>
    <row r="28" spans="2:53" x14ac:dyDescent="0.25">
      <c r="B28" s="14" t="s">
        <v>41</v>
      </c>
      <c r="C28" s="14" t="s">
        <v>52</v>
      </c>
      <c r="D28" s="14" t="s">
        <v>29</v>
      </c>
      <c r="E28" s="15" t="s">
        <v>42</v>
      </c>
      <c r="F28" s="35">
        <v>20.51</v>
      </c>
      <c r="G28" s="31">
        <v>0</v>
      </c>
      <c r="H28" s="31">
        <v>0</v>
      </c>
      <c r="I28" s="31">
        <v>8.1272084805653702</v>
      </c>
      <c r="J28" s="31">
        <v>0</v>
      </c>
      <c r="K28" s="31">
        <v>0</v>
      </c>
      <c r="L28" s="31">
        <v>0</v>
      </c>
      <c r="M28" s="31">
        <v>2.4734982332155475</v>
      </c>
      <c r="N28" s="31">
        <v>2.1201413427561837</v>
      </c>
      <c r="O28" s="31">
        <v>0</v>
      </c>
      <c r="P28" s="31">
        <v>0</v>
      </c>
      <c r="Q28" s="31">
        <v>0</v>
      </c>
      <c r="R28" s="31">
        <v>4.946996466431095</v>
      </c>
      <c r="S28" s="31">
        <v>0</v>
      </c>
      <c r="T28" s="31">
        <v>0</v>
      </c>
      <c r="U28" s="31">
        <v>29.328621908127207</v>
      </c>
      <c r="V28" s="31">
        <v>17.667844522968199</v>
      </c>
      <c r="W28" s="31">
        <v>0</v>
      </c>
      <c r="X28" s="31">
        <v>3.1802120141342751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0.70671378091872794</v>
      </c>
      <c r="AE28" s="31">
        <v>0</v>
      </c>
      <c r="AF28" s="31">
        <v>0.35335689045936397</v>
      </c>
      <c r="AG28" s="31">
        <v>0.35335689045936397</v>
      </c>
      <c r="AH28" s="31">
        <v>8.1272084805653702</v>
      </c>
      <c r="AI28" s="31">
        <v>0</v>
      </c>
      <c r="AJ28" s="31">
        <v>0</v>
      </c>
      <c r="AK28" s="31">
        <v>0.70671378091872794</v>
      </c>
      <c r="AL28" s="31">
        <v>0</v>
      </c>
      <c r="AM28" s="31">
        <v>0</v>
      </c>
      <c r="AN28" s="31">
        <v>0.35335689045936397</v>
      </c>
      <c r="AO28" s="31">
        <v>10.600706713780919</v>
      </c>
      <c r="AP28" s="31">
        <v>4.2402826855123674</v>
      </c>
      <c r="AQ28" s="31">
        <v>0</v>
      </c>
      <c r="AR28" s="31">
        <v>3.1802120141342751</v>
      </c>
      <c r="AS28" s="31">
        <v>0</v>
      </c>
      <c r="AT28" s="31">
        <v>1.0600706713780919</v>
      </c>
      <c r="AU28" s="31">
        <v>0</v>
      </c>
      <c r="AV28" s="31">
        <v>0</v>
      </c>
      <c r="AW28" s="31">
        <v>0</v>
      </c>
      <c r="AX28" s="31">
        <v>0</v>
      </c>
      <c r="AY28" s="31">
        <v>0</v>
      </c>
      <c r="AZ28" s="34">
        <v>2.4734982332155475</v>
      </c>
      <c r="BA28" s="138" t="s">
        <v>107</v>
      </c>
    </row>
    <row r="29" spans="2:53" x14ac:dyDescent="0.25">
      <c r="B29" s="14" t="s">
        <v>41</v>
      </c>
      <c r="C29" s="14" t="s">
        <v>52</v>
      </c>
      <c r="D29" s="14" t="s">
        <v>30</v>
      </c>
      <c r="E29" s="15" t="s">
        <v>53</v>
      </c>
      <c r="F29" s="35">
        <v>23.45</v>
      </c>
      <c r="G29" s="31">
        <v>0</v>
      </c>
      <c r="H29" s="31">
        <v>0</v>
      </c>
      <c r="I29" s="31">
        <v>9.0301003344481607</v>
      </c>
      <c r="J29" s="31">
        <v>0</v>
      </c>
      <c r="K29" s="31">
        <v>0</v>
      </c>
      <c r="L29" s="31">
        <v>0</v>
      </c>
      <c r="M29" s="31">
        <v>0.66889632107023411</v>
      </c>
      <c r="N29" s="31">
        <v>1.3377926421404682</v>
      </c>
      <c r="O29" s="31">
        <v>2.0066889632107023</v>
      </c>
      <c r="P29" s="31">
        <v>1.0033444816053512</v>
      </c>
      <c r="Q29" s="31">
        <v>0</v>
      </c>
      <c r="R29" s="31">
        <v>8.3612040133779271</v>
      </c>
      <c r="S29" s="31">
        <v>0</v>
      </c>
      <c r="T29" s="31">
        <v>0</v>
      </c>
      <c r="U29" s="31">
        <v>26.755852842809364</v>
      </c>
      <c r="V29" s="31">
        <v>14.046822742474916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9.0301003344481607</v>
      </c>
      <c r="AC29" s="31">
        <v>5.6856187290969897</v>
      </c>
      <c r="AD29" s="31">
        <v>0.33444816053511706</v>
      </c>
      <c r="AE29" s="31">
        <v>0</v>
      </c>
      <c r="AF29" s="31">
        <v>0.33444816053511706</v>
      </c>
      <c r="AG29" s="31">
        <v>0.33444816053511706</v>
      </c>
      <c r="AH29" s="31">
        <v>4.3478260869565215</v>
      </c>
      <c r="AI29" s="31">
        <v>0</v>
      </c>
      <c r="AJ29" s="31">
        <v>0</v>
      </c>
      <c r="AK29" s="31">
        <v>1.0033444816053512</v>
      </c>
      <c r="AL29" s="31">
        <v>0</v>
      </c>
      <c r="AM29" s="31">
        <v>0</v>
      </c>
      <c r="AN29" s="31">
        <v>0</v>
      </c>
      <c r="AO29" s="31">
        <v>9.0301003344481607</v>
      </c>
      <c r="AP29" s="31">
        <v>1.3377926421404682</v>
      </c>
      <c r="AQ29" s="31">
        <v>0.33444816053511706</v>
      </c>
      <c r="AR29" s="31">
        <v>2.3411371237458192</v>
      </c>
      <c r="AS29" s="31">
        <v>0</v>
      </c>
      <c r="AT29" s="31">
        <v>0</v>
      </c>
      <c r="AU29" s="31">
        <v>0.33444816053511706</v>
      </c>
      <c r="AV29" s="31">
        <v>0</v>
      </c>
      <c r="AW29" s="31">
        <v>0</v>
      </c>
      <c r="AX29" s="31">
        <v>0</v>
      </c>
      <c r="AY29" s="31">
        <v>0</v>
      </c>
      <c r="AZ29" s="34">
        <v>2.3411371237458192</v>
      </c>
      <c r="BA29" s="138" t="s">
        <v>107</v>
      </c>
    </row>
    <row r="30" spans="2:53" x14ac:dyDescent="0.25">
      <c r="B30" s="14" t="s">
        <v>41</v>
      </c>
      <c r="C30" s="14" t="s">
        <v>52</v>
      </c>
      <c r="D30" s="14" t="s">
        <v>31</v>
      </c>
      <c r="E30" s="15" t="s">
        <v>44</v>
      </c>
      <c r="F30" s="35">
        <v>24.89</v>
      </c>
      <c r="G30" s="31">
        <v>0</v>
      </c>
      <c r="H30" s="31">
        <v>0</v>
      </c>
      <c r="I30" s="31">
        <v>6.0702875399361016</v>
      </c>
      <c r="J30" s="31">
        <v>0</v>
      </c>
      <c r="K30" s="31">
        <v>0</v>
      </c>
      <c r="L30" s="31">
        <v>0</v>
      </c>
      <c r="M30" s="31">
        <v>0</v>
      </c>
      <c r="N30" s="31">
        <v>2.8753993610223643</v>
      </c>
      <c r="O30" s="31">
        <v>0.63897763578274758</v>
      </c>
      <c r="P30" s="31">
        <v>0</v>
      </c>
      <c r="Q30" s="31">
        <v>0</v>
      </c>
      <c r="R30" s="31">
        <v>5.4313099041533546</v>
      </c>
      <c r="S30" s="31">
        <v>0</v>
      </c>
      <c r="T30" s="31">
        <v>0</v>
      </c>
      <c r="U30" s="31">
        <v>38.019169329073485</v>
      </c>
      <c r="V30" s="31">
        <v>13.099041533546327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2.8753993610223643</v>
      </c>
      <c r="AC30" s="31">
        <v>0.95846645367412142</v>
      </c>
      <c r="AD30" s="31">
        <v>0.31948881789137379</v>
      </c>
      <c r="AE30" s="31">
        <v>0</v>
      </c>
      <c r="AF30" s="31">
        <v>0.31948881789137379</v>
      </c>
      <c r="AG30" s="31">
        <v>5.1118210862619806</v>
      </c>
      <c r="AH30" s="31">
        <v>0.95846645367412142</v>
      </c>
      <c r="AI30" s="31">
        <v>0</v>
      </c>
      <c r="AJ30" s="31">
        <v>0</v>
      </c>
      <c r="AK30" s="31">
        <v>1.2779552715654952</v>
      </c>
      <c r="AL30" s="31">
        <v>0</v>
      </c>
      <c r="AM30" s="31">
        <v>0</v>
      </c>
      <c r="AN30" s="31">
        <v>0.31948881789137379</v>
      </c>
      <c r="AO30" s="31">
        <v>16.932907348242811</v>
      </c>
      <c r="AP30" s="31">
        <v>0.63897763578274758</v>
      </c>
      <c r="AQ30" s="31">
        <v>0</v>
      </c>
      <c r="AR30" s="31">
        <v>1.9169329073482428</v>
      </c>
      <c r="AS30" s="31">
        <v>0</v>
      </c>
      <c r="AT30" s="31">
        <v>0</v>
      </c>
      <c r="AU30" s="31">
        <v>0.63897763578274758</v>
      </c>
      <c r="AV30" s="31">
        <v>0</v>
      </c>
      <c r="AW30" s="31">
        <v>0</v>
      </c>
      <c r="AX30" s="31">
        <v>0.95846645367412142</v>
      </c>
      <c r="AY30" s="31">
        <v>0</v>
      </c>
      <c r="AZ30" s="34">
        <v>0.63897763578274758</v>
      </c>
      <c r="BA30" s="144">
        <v>2</v>
      </c>
    </row>
    <row r="31" spans="2:53" x14ac:dyDescent="0.25">
      <c r="B31" s="14" t="s">
        <v>41</v>
      </c>
      <c r="C31" s="14" t="s">
        <v>52</v>
      </c>
      <c r="D31" s="14" t="s">
        <v>45</v>
      </c>
      <c r="E31" s="15" t="s">
        <v>42</v>
      </c>
      <c r="F31" s="35">
        <v>25.02</v>
      </c>
      <c r="G31" s="31">
        <v>0</v>
      </c>
      <c r="H31" s="31">
        <v>0</v>
      </c>
      <c r="I31" s="31">
        <v>5.2459016393442619</v>
      </c>
      <c r="J31" s="31">
        <v>0</v>
      </c>
      <c r="K31" s="31">
        <v>0</v>
      </c>
      <c r="L31" s="31">
        <v>0</v>
      </c>
      <c r="M31" s="31">
        <v>0.98360655737704927</v>
      </c>
      <c r="N31" s="31">
        <v>4.5901639344262293</v>
      </c>
      <c r="O31" s="31">
        <v>1.3114754098360655</v>
      </c>
      <c r="P31" s="31">
        <v>0</v>
      </c>
      <c r="Q31" s="31">
        <v>0</v>
      </c>
      <c r="R31" s="31">
        <v>4.5901639344262293</v>
      </c>
      <c r="S31" s="31">
        <v>0</v>
      </c>
      <c r="T31" s="31">
        <v>0</v>
      </c>
      <c r="U31" s="31">
        <v>45.901639344262293</v>
      </c>
      <c r="V31" s="31">
        <v>6.2295081967213122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1.639344262295082</v>
      </c>
      <c r="AC31" s="31">
        <v>2.2950819672131146</v>
      </c>
      <c r="AD31" s="31">
        <v>0</v>
      </c>
      <c r="AE31" s="31">
        <v>0</v>
      </c>
      <c r="AF31" s="31">
        <v>0</v>
      </c>
      <c r="AG31" s="31">
        <v>6.557377049180328</v>
      </c>
      <c r="AH31" s="31">
        <v>0.65573770491803274</v>
      </c>
      <c r="AI31" s="31">
        <v>0</v>
      </c>
      <c r="AJ31" s="31">
        <v>0.32786885245901637</v>
      </c>
      <c r="AK31" s="31">
        <v>1.3114754098360655</v>
      </c>
      <c r="AL31" s="31">
        <v>0</v>
      </c>
      <c r="AM31" s="31">
        <v>0</v>
      </c>
      <c r="AN31" s="31">
        <v>0.32786885245901637</v>
      </c>
      <c r="AO31" s="31">
        <v>12.786885245901638</v>
      </c>
      <c r="AP31" s="31">
        <v>2.622950819672131</v>
      </c>
      <c r="AQ31" s="31">
        <v>0</v>
      </c>
      <c r="AR31" s="31">
        <v>0.65573770491803274</v>
      </c>
      <c r="AS31" s="31">
        <v>0</v>
      </c>
      <c r="AT31" s="31">
        <v>0</v>
      </c>
      <c r="AU31" s="31">
        <v>0.65573770491803274</v>
      </c>
      <c r="AV31" s="31">
        <v>0</v>
      </c>
      <c r="AW31" s="31">
        <v>0</v>
      </c>
      <c r="AX31" s="31">
        <v>0.98360655737704927</v>
      </c>
      <c r="AY31" s="31">
        <v>0</v>
      </c>
      <c r="AZ31" s="34">
        <v>0.32786885245901637</v>
      </c>
      <c r="BA31" s="144">
        <v>2</v>
      </c>
    </row>
    <row r="32" spans="2:53" x14ac:dyDescent="0.25">
      <c r="B32" s="14" t="s">
        <v>41</v>
      </c>
      <c r="C32" s="14" t="s">
        <v>52</v>
      </c>
      <c r="D32" s="14" t="s">
        <v>46</v>
      </c>
      <c r="E32" s="15" t="s">
        <v>32</v>
      </c>
      <c r="F32" s="33">
        <v>27.72</v>
      </c>
      <c r="G32" s="31">
        <v>0</v>
      </c>
      <c r="H32" s="31">
        <v>0</v>
      </c>
      <c r="I32" s="31">
        <v>7.7441077441077439</v>
      </c>
      <c r="J32" s="31">
        <v>0</v>
      </c>
      <c r="K32" s="31">
        <v>0</v>
      </c>
      <c r="L32" s="31">
        <v>0</v>
      </c>
      <c r="M32" s="31">
        <v>0.33670033670033667</v>
      </c>
      <c r="N32" s="31">
        <v>3.0303030303030303</v>
      </c>
      <c r="O32" s="31">
        <v>1.0101010101010102</v>
      </c>
      <c r="P32" s="31">
        <v>0.33670033670033667</v>
      </c>
      <c r="Q32" s="31">
        <v>0</v>
      </c>
      <c r="R32" s="31">
        <v>2.6936026936026933</v>
      </c>
      <c r="S32" s="31">
        <v>0</v>
      </c>
      <c r="T32" s="31">
        <v>0</v>
      </c>
      <c r="U32" s="31">
        <v>22.558922558922561</v>
      </c>
      <c r="V32" s="31">
        <v>13.468013468013467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3.3670033670033668</v>
      </c>
      <c r="AC32" s="31">
        <v>3.7037037037037033</v>
      </c>
      <c r="AD32" s="31">
        <v>1.0101010101010102</v>
      </c>
      <c r="AE32" s="31">
        <v>0</v>
      </c>
      <c r="AF32" s="31">
        <v>0.33670033670033667</v>
      </c>
      <c r="AG32" s="31">
        <v>8.7542087542087543</v>
      </c>
      <c r="AH32" s="31">
        <v>2.6936026936026933</v>
      </c>
      <c r="AI32" s="31">
        <v>0</v>
      </c>
      <c r="AJ32" s="31">
        <v>0</v>
      </c>
      <c r="AK32" s="31">
        <v>1.0101010101010102</v>
      </c>
      <c r="AL32" s="31">
        <v>0</v>
      </c>
      <c r="AM32" s="31">
        <v>0</v>
      </c>
      <c r="AN32" s="31">
        <v>1.3468013468013467</v>
      </c>
      <c r="AO32" s="31">
        <v>13.468013468013467</v>
      </c>
      <c r="AP32" s="31">
        <v>4.7138047138047137</v>
      </c>
      <c r="AQ32" s="31">
        <v>0.33670033670033667</v>
      </c>
      <c r="AR32" s="31">
        <v>3.7037037037037033</v>
      </c>
      <c r="AS32" s="31">
        <v>0</v>
      </c>
      <c r="AT32" s="31">
        <v>0.67340067340067333</v>
      </c>
      <c r="AU32" s="31">
        <v>1.3468013468013467</v>
      </c>
      <c r="AV32" s="31">
        <v>0</v>
      </c>
      <c r="AW32" s="31">
        <v>0</v>
      </c>
      <c r="AX32" s="31">
        <v>0</v>
      </c>
      <c r="AY32" s="31">
        <v>0</v>
      </c>
      <c r="AZ32" s="34">
        <v>2.3569023569023568</v>
      </c>
      <c r="BA32" s="25" t="s">
        <v>106</v>
      </c>
    </row>
    <row r="33" spans="2:53" x14ac:dyDescent="0.25">
      <c r="B33" s="14" t="s">
        <v>41</v>
      </c>
      <c r="C33" s="14" t="s">
        <v>52</v>
      </c>
      <c r="D33" s="14" t="s">
        <v>47</v>
      </c>
      <c r="E33" s="15" t="s">
        <v>54</v>
      </c>
      <c r="F33" s="35">
        <v>28.48</v>
      </c>
      <c r="G33" s="31">
        <v>0</v>
      </c>
      <c r="H33" s="31">
        <v>0</v>
      </c>
      <c r="I33" s="31">
        <v>9.6026490066225172</v>
      </c>
      <c r="J33" s="31">
        <v>0</v>
      </c>
      <c r="K33" s="31">
        <v>0</v>
      </c>
      <c r="L33" s="31">
        <v>0</v>
      </c>
      <c r="M33" s="31">
        <v>0.66225165562913912</v>
      </c>
      <c r="N33" s="31">
        <v>1.6556291390728477</v>
      </c>
      <c r="O33" s="31">
        <v>1.6556291390728477</v>
      </c>
      <c r="P33" s="31">
        <v>0.99337748344370869</v>
      </c>
      <c r="Q33" s="31">
        <v>0</v>
      </c>
      <c r="R33" s="31">
        <v>4.6357615894039732</v>
      </c>
      <c r="S33" s="31">
        <v>0</v>
      </c>
      <c r="T33" s="31">
        <v>0.33112582781456956</v>
      </c>
      <c r="U33" s="31">
        <v>20.52980132450331</v>
      </c>
      <c r="V33" s="31">
        <v>16.556291390728479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0.99337748344370869</v>
      </c>
      <c r="AC33" s="31">
        <v>1.9867549668874174</v>
      </c>
      <c r="AD33" s="31">
        <v>0.66225165562913912</v>
      </c>
      <c r="AE33" s="31">
        <v>0</v>
      </c>
      <c r="AF33" s="31">
        <v>0.99337748344370869</v>
      </c>
      <c r="AG33" s="31">
        <v>9.2715231788079464</v>
      </c>
      <c r="AH33" s="31">
        <v>5.629139072847682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0.33112582781456956</v>
      </c>
      <c r="AO33" s="31">
        <v>12.913907284768211</v>
      </c>
      <c r="AP33" s="31">
        <v>1.3245033112582782</v>
      </c>
      <c r="AQ33" s="31">
        <v>0</v>
      </c>
      <c r="AR33" s="31">
        <v>4.9668874172185431</v>
      </c>
      <c r="AS33" s="31">
        <v>0.66225165562913912</v>
      </c>
      <c r="AT33" s="31">
        <v>0.66225165562913912</v>
      </c>
      <c r="AU33" s="31">
        <v>1.3245033112582782</v>
      </c>
      <c r="AV33" s="31">
        <v>0</v>
      </c>
      <c r="AW33" s="31">
        <v>0</v>
      </c>
      <c r="AX33" s="31">
        <v>0.66225165562913912</v>
      </c>
      <c r="AY33" s="31">
        <v>0</v>
      </c>
      <c r="AZ33" s="34">
        <v>0.99337748344370869</v>
      </c>
      <c r="BA33" s="25" t="s">
        <v>106</v>
      </c>
    </row>
    <row r="34" spans="2:53" x14ac:dyDescent="0.25">
      <c r="B34" s="14" t="s">
        <v>41</v>
      </c>
      <c r="C34" s="14" t="s">
        <v>33</v>
      </c>
      <c r="D34" s="14" t="s">
        <v>28</v>
      </c>
      <c r="E34" s="15" t="s">
        <v>42</v>
      </c>
      <c r="F34" s="35">
        <v>28.71</v>
      </c>
      <c r="G34" s="31">
        <v>0</v>
      </c>
      <c r="H34" s="31">
        <v>0</v>
      </c>
      <c r="I34" s="31">
        <v>9.0301003344481607</v>
      </c>
      <c r="J34" s="31">
        <v>0</v>
      </c>
      <c r="K34" s="31">
        <v>0</v>
      </c>
      <c r="L34" s="31">
        <v>0</v>
      </c>
      <c r="M34" s="31">
        <v>0.66889632107023411</v>
      </c>
      <c r="N34" s="31">
        <v>0.66889632107023411</v>
      </c>
      <c r="O34" s="31">
        <v>0.33444816053511706</v>
      </c>
      <c r="P34" s="31">
        <v>0</v>
      </c>
      <c r="Q34" s="31">
        <v>0</v>
      </c>
      <c r="R34" s="31">
        <v>6.6889632107023411</v>
      </c>
      <c r="S34" s="31">
        <v>0</v>
      </c>
      <c r="T34" s="31">
        <v>0</v>
      </c>
      <c r="U34" s="31">
        <v>24.414715719063544</v>
      </c>
      <c r="V34" s="31">
        <v>14.046822742474916</v>
      </c>
      <c r="W34" s="31">
        <v>0</v>
      </c>
      <c r="X34" s="31">
        <v>3.3444816053511706</v>
      </c>
      <c r="Y34" s="31">
        <v>0</v>
      </c>
      <c r="Z34" s="31">
        <v>0</v>
      </c>
      <c r="AA34" s="31">
        <v>0</v>
      </c>
      <c r="AB34" s="31">
        <v>0</v>
      </c>
      <c r="AC34" s="31">
        <v>2.6755852842809364</v>
      </c>
      <c r="AD34" s="31">
        <v>1.0033444816053512</v>
      </c>
      <c r="AE34" s="31">
        <v>0</v>
      </c>
      <c r="AF34" s="31">
        <v>0.66889632107023411</v>
      </c>
      <c r="AG34" s="31">
        <v>0</v>
      </c>
      <c r="AH34" s="31">
        <v>11.036789297658862</v>
      </c>
      <c r="AI34" s="31">
        <v>0</v>
      </c>
      <c r="AJ34" s="31">
        <v>0</v>
      </c>
      <c r="AK34" s="31">
        <v>2.0066889632107023</v>
      </c>
      <c r="AL34" s="31">
        <v>0</v>
      </c>
      <c r="AM34" s="31">
        <v>0</v>
      </c>
      <c r="AN34" s="31">
        <v>0</v>
      </c>
      <c r="AO34" s="31">
        <v>9.6989966555183944</v>
      </c>
      <c r="AP34" s="31">
        <v>5.3511705685618729</v>
      </c>
      <c r="AQ34" s="31">
        <v>0.33444816053511706</v>
      </c>
      <c r="AR34" s="31">
        <v>3.3444816053511706</v>
      </c>
      <c r="AS34" s="31">
        <v>0.33444816053511706</v>
      </c>
      <c r="AT34" s="31">
        <v>1.0033444816053512</v>
      </c>
      <c r="AU34" s="31">
        <v>0.33444816053511706</v>
      </c>
      <c r="AV34" s="31">
        <v>0.33444816053511706</v>
      </c>
      <c r="AW34" s="31">
        <v>0</v>
      </c>
      <c r="AX34" s="31">
        <v>0.33444816053511706</v>
      </c>
      <c r="AY34" s="31">
        <v>0</v>
      </c>
      <c r="AZ34" s="34">
        <v>2.3411371237458192</v>
      </c>
      <c r="BA34" s="138" t="s">
        <v>107</v>
      </c>
    </row>
    <row r="35" spans="2:53" x14ac:dyDescent="0.25">
      <c r="B35" s="16" t="s">
        <v>41</v>
      </c>
      <c r="C35" s="16" t="s">
        <v>33</v>
      </c>
      <c r="D35" s="16" t="s">
        <v>29</v>
      </c>
      <c r="E35" s="17" t="s">
        <v>44</v>
      </c>
      <c r="F35" s="38">
        <v>31.6</v>
      </c>
      <c r="G35" s="52">
        <v>0</v>
      </c>
      <c r="H35" s="52">
        <v>0</v>
      </c>
      <c r="I35" s="52">
        <v>6.4516129032258061</v>
      </c>
      <c r="J35" s="52">
        <v>0</v>
      </c>
      <c r="K35" s="52">
        <v>0</v>
      </c>
      <c r="L35" s="52">
        <v>0</v>
      </c>
      <c r="M35" s="52">
        <v>0.967741935483871</v>
      </c>
      <c r="N35" s="52">
        <v>1.2903225806451613</v>
      </c>
      <c r="O35" s="52">
        <v>1.2903225806451613</v>
      </c>
      <c r="P35" s="52">
        <v>0</v>
      </c>
      <c r="Q35" s="52">
        <v>0</v>
      </c>
      <c r="R35" s="52">
        <v>4.5161290322580641</v>
      </c>
      <c r="S35" s="52">
        <v>0</v>
      </c>
      <c r="T35" s="52">
        <v>0</v>
      </c>
      <c r="U35" s="52">
        <v>26.451612903225808</v>
      </c>
      <c r="V35" s="52">
        <v>7.741935483870968</v>
      </c>
      <c r="W35" s="52">
        <v>0</v>
      </c>
      <c r="X35" s="52">
        <v>3.5483870967741935</v>
      </c>
      <c r="Y35" s="52">
        <v>0</v>
      </c>
      <c r="Z35" s="52">
        <v>0</v>
      </c>
      <c r="AA35" s="52">
        <v>0</v>
      </c>
      <c r="AB35" s="52">
        <v>0.32258064516129031</v>
      </c>
      <c r="AC35" s="52">
        <v>0.64516129032258063</v>
      </c>
      <c r="AD35" s="52">
        <v>0</v>
      </c>
      <c r="AE35" s="52">
        <v>0</v>
      </c>
      <c r="AF35" s="52">
        <v>0</v>
      </c>
      <c r="AG35" s="52">
        <v>0</v>
      </c>
      <c r="AH35" s="52">
        <v>13.548387096774196</v>
      </c>
      <c r="AI35" s="52">
        <v>0</v>
      </c>
      <c r="AJ35" s="52">
        <v>0</v>
      </c>
      <c r="AK35" s="52">
        <v>0.967741935483871</v>
      </c>
      <c r="AL35" s="52">
        <v>0</v>
      </c>
      <c r="AM35" s="52">
        <v>0</v>
      </c>
      <c r="AN35" s="52">
        <v>1.2903225806451613</v>
      </c>
      <c r="AO35" s="52">
        <v>10.64516129032258</v>
      </c>
      <c r="AP35" s="52">
        <v>5.806451612903226</v>
      </c>
      <c r="AQ35" s="52">
        <v>0</v>
      </c>
      <c r="AR35" s="52">
        <v>12.258064516129032</v>
      </c>
      <c r="AS35" s="52">
        <v>0</v>
      </c>
      <c r="AT35" s="52">
        <v>0.32258064516129031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  <c r="AZ35" s="53">
        <v>1.935483870967742</v>
      </c>
      <c r="BA35" s="139" t="s">
        <v>107</v>
      </c>
    </row>
    <row r="36" spans="2:53" x14ac:dyDescent="0.25"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</row>
    <row r="37" spans="2:53" x14ac:dyDescent="0.25">
      <c r="F37" s="65">
        <v>3</v>
      </c>
      <c r="G37" s="66">
        <f>AVERAGE(G13,G14,G15)</f>
        <v>0</v>
      </c>
      <c r="H37" s="66">
        <f t="shared" ref="H37:AZ37" si="0">AVERAGE(H13,H14,H15)</f>
        <v>0</v>
      </c>
      <c r="I37" s="66">
        <f t="shared" si="0"/>
        <v>7.4568857941499465</v>
      </c>
      <c r="J37" s="66">
        <f t="shared" si="0"/>
        <v>0.52479534790855542</v>
      </c>
      <c r="K37" s="66">
        <f t="shared" si="0"/>
        <v>0</v>
      </c>
      <c r="L37" s="66">
        <f t="shared" si="0"/>
        <v>0.3174603174603175</v>
      </c>
      <c r="M37" s="66">
        <f t="shared" si="0"/>
        <v>1.1534141958670261</v>
      </c>
      <c r="N37" s="66">
        <f t="shared" si="0"/>
        <v>3.3597571628232004</v>
      </c>
      <c r="O37" s="66">
        <f t="shared" si="0"/>
        <v>0.21064190875511632</v>
      </c>
      <c r="P37" s="66">
        <f t="shared" si="0"/>
        <v>0.21064190875511632</v>
      </c>
      <c r="Q37" s="66">
        <f t="shared" si="0"/>
        <v>0</v>
      </c>
      <c r="R37" s="66">
        <f t="shared" si="0"/>
        <v>3.8788746630727764</v>
      </c>
      <c r="S37" s="66">
        <f t="shared" si="0"/>
        <v>0.10582010582010581</v>
      </c>
      <c r="T37" s="66">
        <f t="shared" si="0"/>
        <v>0.31446540880503143</v>
      </c>
      <c r="U37" s="66">
        <f t="shared" si="0"/>
        <v>19.194650344414494</v>
      </c>
      <c r="V37" s="66">
        <f t="shared" si="0"/>
        <v>3.9919948587401417</v>
      </c>
      <c r="W37" s="66">
        <f t="shared" si="0"/>
        <v>0</v>
      </c>
      <c r="X37" s="66">
        <f t="shared" si="0"/>
        <v>0</v>
      </c>
      <c r="Y37" s="66">
        <f t="shared" si="0"/>
        <v>0.41863207547169812</v>
      </c>
      <c r="Z37" s="66">
        <f t="shared" si="0"/>
        <v>0.20964360587002098</v>
      </c>
      <c r="AA37" s="66">
        <f t="shared" si="0"/>
        <v>0</v>
      </c>
      <c r="AB37" s="66">
        <f t="shared" si="0"/>
        <v>19.912929270240593</v>
      </c>
      <c r="AC37" s="66">
        <f t="shared" si="0"/>
        <v>0</v>
      </c>
      <c r="AD37" s="66">
        <f t="shared" si="0"/>
        <v>0.63061545372866135</v>
      </c>
      <c r="AE37" s="66">
        <f t="shared" si="0"/>
        <v>0</v>
      </c>
      <c r="AF37" s="66">
        <f t="shared" si="0"/>
        <v>0</v>
      </c>
      <c r="AG37" s="66">
        <f t="shared" si="0"/>
        <v>7.7739717480283517</v>
      </c>
      <c r="AH37" s="66">
        <f t="shared" si="0"/>
        <v>4.6107554657082961</v>
      </c>
      <c r="AI37" s="66">
        <f t="shared" si="0"/>
        <v>0</v>
      </c>
      <c r="AJ37" s="66">
        <f t="shared" si="0"/>
        <v>0</v>
      </c>
      <c r="AK37" s="66">
        <f t="shared" si="0"/>
        <v>1.6782095437755815</v>
      </c>
      <c r="AL37" s="66">
        <f t="shared" si="0"/>
        <v>0</v>
      </c>
      <c r="AM37" s="66">
        <f t="shared" si="0"/>
        <v>0</v>
      </c>
      <c r="AN37" s="66">
        <f t="shared" si="0"/>
        <v>1.676212938005391</v>
      </c>
      <c r="AO37" s="66">
        <f t="shared" si="0"/>
        <v>9.1437057003094733</v>
      </c>
      <c r="AP37" s="66">
        <f t="shared" si="0"/>
        <v>4.8149707996406113</v>
      </c>
      <c r="AQ37" s="66">
        <f t="shared" si="0"/>
        <v>0.10582010582010581</v>
      </c>
      <c r="AR37" s="66">
        <f t="shared" si="0"/>
        <v>5.1477800239592701</v>
      </c>
      <c r="AS37" s="66">
        <f t="shared" si="0"/>
        <v>0.21064190875511632</v>
      </c>
      <c r="AT37" s="66">
        <f t="shared" si="0"/>
        <v>0.20964360587002098</v>
      </c>
      <c r="AU37" s="66">
        <f t="shared" si="0"/>
        <v>0.41997354497354494</v>
      </c>
      <c r="AV37" s="66">
        <f t="shared" si="0"/>
        <v>0</v>
      </c>
      <c r="AW37" s="66">
        <f t="shared" si="0"/>
        <v>0</v>
      </c>
      <c r="AX37" s="66">
        <f t="shared" si="0"/>
        <v>1.6868199061595288</v>
      </c>
      <c r="AY37" s="66">
        <f t="shared" si="0"/>
        <v>0</v>
      </c>
      <c r="AZ37" s="66">
        <f t="shared" si="0"/>
        <v>0.63027228711190975</v>
      </c>
    </row>
    <row r="38" spans="2:53" x14ac:dyDescent="0.25">
      <c r="E38" s="42" t="s">
        <v>38</v>
      </c>
      <c r="F38" s="65" t="s">
        <v>107</v>
      </c>
      <c r="G38" s="66">
        <f>AVERAGE(G22,G23,G24,G26,G28,G29,G34,G35)</f>
        <v>0</v>
      </c>
      <c r="H38" s="66">
        <f t="shared" ref="H38:AZ38" si="1">AVERAGE(H22,H23,H24,H26,H28,H29,H34,H35)</f>
        <v>0</v>
      </c>
      <c r="I38" s="66">
        <f t="shared" si="1"/>
        <v>8.0242252805831882</v>
      </c>
      <c r="J38" s="66">
        <f t="shared" si="1"/>
        <v>0</v>
      </c>
      <c r="K38" s="66">
        <f t="shared" si="1"/>
        <v>0</v>
      </c>
      <c r="L38" s="66">
        <f t="shared" si="1"/>
        <v>0</v>
      </c>
      <c r="M38" s="66">
        <f t="shared" si="1"/>
        <v>1.1405494631015989</v>
      </c>
      <c r="N38" s="66">
        <f t="shared" si="1"/>
        <v>2.3250478115996813</v>
      </c>
      <c r="O38" s="66">
        <f t="shared" si="1"/>
        <v>0.6607549847659272</v>
      </c>
      <c r="P38" s="66">
        <f t="shared" si="1"/>
        <v>0.21313735844628293</v>
      </c>
      <c r="Q38" s="66">
        <f t="shared" si="1"/>
        <v>0</v>
      </c>
      <c r="R38" s="66">
        <f t="shared" si="1"/>
        <v>6.5095963468124953</v>
      </c>
      <c r="S38" s="66">
        <f t="shared" si="1"/>
        <v>0</v>
      </c>
      <c r="T38" s="66">
        <f t="shared" si="1"/>
        <v>0.20682252171705465</v>
      </c>
      <c r="U38" s="66">
        <f t="shared" si="1"/>
        <v>23.686770789644974</v>
      </c>
      <c r="V38" s="66">
        <f t="shared" si="1"/>
        <v>14.266728576634097</v>
      </c>
      <c r="W38" s="66">
        <f t="shared" si="1"/>
        <v>0</v>
      </c>
      <c r="X38" s="66">
        <f t="shared" si="1"/>
        <v>1.2591350895324549</v>
      </c>
      <c r="Y38" s="66">
        <f t="shared" si="1"/>
        <v>0</v>
      </c>
      <c r="Z38" s="66">
        <f t="shared" si="1"/>
        <v>1.0239708181344449</v>
      </c>
      <c r="AA38" s="66">
        <f t="shared" si="1"/>
        <v>0</v>
      </c>
      <c r="AB38" s="66">
        <f t="shared" si="1"/>
        <v>1.7936599457141802</v>
      </c>
      <c r="AC38" s="66">
        <f t="shared" si="1"/>
        <v>3.6607538322524724</v>
      </c>
      <c r="AD38" s="66">
        <f t="shared" si="1"/>
        <v>0.55215875190098562</v>
      </c>
      <c r="AE38" s="66">
        <f t="shared" si="1"/>
        <v>0.12747168925658628</v>
      </c>
      <c r="AF38" s="66">
        <f t="shared" si="1"/>
        <v>0.62764425871935403</v>
      </c>
      <c r="AG38" s="66">
        <f t="shared" si="1"/>
        <v>0.58378460959654699</v>
      </c>
      <c r="AH38" s="66">
        <f t="shared" si="1"/>
        <v>8.5161872675786014</v>
      </c>
      <c r="AI38" s="66">
        <f t="shared" si="1"/>
        <v>0</v>
      </c>
      <c r="AJ38" s="66">
        <f t="shared" si="1"/>
        <v>0</v>
      </c>
      <c r="AK38" s="66">
        <f t="shared" si="1"/>
        <v>1.0911866945053657</v>
      </c>
      <c r="AL38" s="66">
        <f t="shared" si="1"/>
        <v>0</v>
      </c>
      <c r="AM38" s="66">
        <f t="shared" si="1"/>
        <v>0</v>
      </c>
      <c r="AN38" s="66">
        <f t="shared" si="1"/>
        <v>0.46395867585872452</v>
      </c>
      <c r="AO38" s="66">
        <f t="shared" si="1"/>
        <v>11.287130613116295</v>
      </c>
      <c r="AP38" s="66">
        <f t="shared" si="1"/>
        <v>2.841955072103409</v>
      </c>
      <c r="AQ38" s="66">
        <f t="shared" si="1"/>
        <v>8.3612040133779264E-2</v>
      </c>
      <c r="AR38" s="66">
        <f t="shared" si="1"/>
        <v>3.8892386088531623</v>
      </c>
      <c r="AS38" s="66">
        <f t="shared" si="1"/>
        <v>0.20942804542732041</v>
      </c>
      <c r="AT38" s="66">
        <f t="shared" si="1"/>
        <v>1.8439045243427552</v>
      </c>
      <c r="AU38" s="66">
        <f t="shared" si="1"/>
        <v>0.68366966955452801</v>
      </c>
      <c r="AV38" s="66">
        <f t="shared" si="1"/>
        <v>0.12431427089197214</v>
      </c>
      <c r="AW38" s="66">
        <f t="shared" si="1"/>
        <v>0</v>
      </c>
      <c r="AX38" s="66">
        <f t="shared" si="1"/>
        <v>0.4560029581553473</v>
      </c>
      <c r="AY38" s="66">
        <f t="shared" si="1"/>
        <v>0</v>
      </c>
      <c r="AZ38" s="66">
        <f t="shared" si="1"/>
        <v>1.8471994310664097</v>
      </c>
    </row>
    <row r="39" spans="2:53" x14ac:dyDescent="0.25">
      <c r="F39" s="65" t="s">
        <v>106</v>
      </c>
      <c r="G39" s="66">
        <f>AVERAGE(G16,G17,G18,G20,G21,G32,G33)</f>
        <v>0</v>
      </c>
      <c r="H39" s="66">
        <f t="shared" ref="H39:AZ39" si="2">AVERAGE(H16,H17,H18,H20,H21,H32,H33)</f>
        <v>0</v>
      </c>
      <c r="I39" s="66">
        <f t="shared" si="2"/>
        <v>7.0888058232037343</v>
      </c>
      <c r="J39" s="66">
        <f t="shared" si="2"/>
        <v>0.18613308515588647</v>
      </c>
      <c r="K39" s="66">
        <f t="shared" si="2"/>
        <v>0</v>
      </c>
      <c r="L39" s="66">
        <f t="shared" si="2"/>
        <v>0</v>
      </c>
      <c r="M39" s="66">
        <f t="shared" si="2"/>
        <v>0.56160087560294214</v>
      </c>
      <c r="N39" s="66">
        <f t="shared" si="2"/>
        <v>2.8221700628765709</v>
      </c>
      <c r="O39" s="66">
        <f t="shared" si="2"/>
        <v>0.60914742654265974</v>
      </c>
      <c r="P39" s="66">
        <f t="shared" si="2"/>
        <v>0.51215221904634134</v>
      </c>
      <c r="Q39" s="66">
        <f t="shared" si="2"/>
        <v>0</v>
      </c>
      <c r="R39" s="66">
        <f t="shared" si="2"/>
        <v>3.9609073638916743</v>
      </c>
      <c r="S39" s="66">
        <f t="shared" si="2"/>
        <v>0</v>
      </c>
      <c r="T39" s="66">
        <f t="shared" si="2"/>
        <v>0.22205248828980523</v>
      </c>
      <c r="U39" s="66">
        <f t="shared" si="2"/>
        <v>20.839260277757653</v>
      </c>
      <c r="V39" s="66">
        <f t="shared" si="2"/>
        <v>18.377679853877048</v>
      </c>
      <c r="W39" s="66">
        <f t="shared" si="2"/>
        <v>4.5787545787545784E-2</v>
      </c>
      <c r="X39" s="66">
        <f t="shared" si="2"/>
        <v>0</v>
      </c>
      <c r="Y39" s="66">
        <f t="shared" si="2"/>
        <v>0</v>
      </c>
      <c r="Z39" s="66">
        <f t="shared" si="2"/>
        <v>0.68648335789034698</v>
      </c>
      <c r="AA39" s="66">
        <f t="shared" si="2"/>
        <v>0</v>
      </c>
      <c r="AB39" s="66">
        <f t="shared" si="2"/>
        <v>2.9747407858697739</v>
      </c>
      <c r="AC39" s="66">
        <f t="shared" si="2"/>
        <v>0.812922667227303</v>
      </c>
      <c r="AD39" s="66">
        <f t="shared" si="2"/>
        <v>0.51062139303049625</v>
      </c>
      <c r="AE39" s="66">
        <f t="shared" si="2"/>
        <v>0.17894949087609638</v>
      </c>
      <c r="AF39" s="66">
        <f t="shared" si="2"/>
        <v>0.19001111716343505</v>
      </c>
      <c r="AG39" s="66">
        <f t="shared" si="2"/>
        <v>6.3721007383742014</v>
      </c>
      <c r="AH39" s="66">
        <f t="shared" si="2"/>
        <v>6.0145176754096594</v>
      </c>
      <c r="AI39" s="66">
        <f t="shared" si="2"/>
        <v>0</v>
      </c>
      <c r="AJ39" s="66">
        <f t="shared" si="2"/>
        <v>0</v>
      </c>
      <c r="AK39" s="66">
        <f t="shared" si="2"/>
        <v>0.96608082846477594</v>
      </c>
      <c r="AL39" s="66">
        <f t="shared" si="2"/>
        <v>0</v>
      </c>
      <c r="AM39" s="66">
        <f t="shared" si="2"/>
        <v>0</v>
      </c>
      <c r="AN39" s="66">
        <f t="shared" si="2"/>
        <v>1.1650286154208569</v>
      </c>
      <c r="AO39" s="66">
        <f t="shared" si="2"/>
        <v>14.911230837393266</v>
      </c>
      <c r="AP39" s="66">
        <f t="shared" si="2"/>
        <v>2.7163509412211226</v>
      </c>
      <c r="AQ39" s="66">
        <f t="shared" si="2"/>
        <v>9.4482237339380201E-2</v>
      </c>
      <c r="AR39" s="66">
        <f t="shared" si="2"/>
        <v>3.3049294642046845</v>
      </c>
      <c r="AS39" s="66">
        <f t="shared" si="2"/>
        <v>9.46073793755913E-2</v>
      </c>
      <c r="AT39" s="66">
        <f t="shared" si="2"/>
        <v>0.42212377832056169</v>
      </c>
      <c r="AU39" s="66">
        <f t="shared" si="2"/>
        <v>2.1000712463317948</v>
      </c>
      <c r="AV39" s="66">
        <f t="shared" si="2"/>
        <v>0.13736263736263737</v>
      </c>
      <c r="AW39" s="66">
        <f t="shared" si="2"/>
        <v>0</v>
      </c>
      <c r="AX39" s="66">
        <f t="shared" si="2"/>
        <v>0.37403243852632934</v>
      </c>
      <c r="AY39" s="66">
        <f t="shared" si="2"/>
        <v>0</v>
      </c>
      <c r="AZ39" s="66">
        <f t="shared" si="2"/>
        <v>0.74765534816582757</v>
      </c>
    </row>
    <row r="40" spans="2:53" x14ac:dyDescent="0.25">
      <c r="F40" s="65">
        <v>2</v>
      </c>
      <c r="G40" s="66">
        <f>AVERAGE(G19,G25,G27,G30,G31)</f>
        <v>0</v>
      </c>
      <c r="H40" s="66">
        <f>AVERAGE(H19,H25,H27,H30,H31)</f>
        <v>0</v>
      </c>
      <c r="I40" s="66">
        <f t="shared" ref="I40:AZ40" si="3">AVERAGE(I19,I25,I27,I30,I31)</f>
        <v>7.1811023502819626</v>
      </c>
      <c r="J40" s="66">
        <f t="shared" si="3"/>
        <v>0.13513513513513514</v>
      </c>
      <c r="K40" s="66">
        <f t="shared" si="3"/>
        <v>0</v>
      </c>
      <c r="L40" s="66">
        <f t="shared" si="3"/>
        <v>0</v>
      </c>
      <c r="M40" s="66">
        <f t="shared" si="3"/>
        <v>0.47122926891019656</v>
      </c>
      <c r="N40" s="66">
        <f t="shared" si="3"/>
        <v>3.3222999031110292</v>
      </c>
      <c r="O40" s="66">
        <f t="shared" si="3"/>
        <v>0.52522574425889768</v>
      </c>
      <c r="P40" s="66">
        <f t="shared" si="3"/>
        <v>6.7567567567567571E-2</v>
      </c>
      <c r="Q40" s="66">
        <f t="shared" si="3"/>
        <v>0</v>
      </c>
      <c r="R40" s="66">
        <f t="shared" si="3"/>
        <v>3.9669984893160803</v>
      </c>
      <c r="S40" s="66">
        <f t="shared" si="3"/>
        <v>0</v>
      </c>
      <c r="T40" s="66">
        <f t="shared" si="3"/>
        <v>0</v>
      </c>
      <c r="U40" s="66">
        <f t="shared" si="3"/>
        <v>40.08155783414243</v>
      </c>
      <c r="V40" s="66">
        <f t="shared" si="3"/>
        <v>9.5039889973673652</v>
      </c>
      <c r="W40" s="66">
        <f t="shared" si="3"/>
        <v>0</v>
      </c>
      <c r="X40" s="66">
        <f t="shared" si="3"/>
        <v>6.9686411149825794E-2</v>
      </c>
      <c r="Y40" s="66">
        <f t="shared" si="3"/>
        <v>0</v>
      </c>
      <c r="Z40" s="66">
        <f t="shared" si="3"/>
        <v>0.34207552500235427</v>
      </c>
      <c r="AA40" s="66">
        <f t="shared" si="3"/>
        <v>0</v>
      </c>
      <c r="AB40" s="66">
        <f t="shared" si="3"/>
        <v>3.4541977231335999</v>
      </c>
      <c r="AC40" s="66">
        <f t="shared" si="3"/>
        <v>0.98269117729448607</v>
      </c>
      <c r="AD40" s="66">
        <f t="shared" si="3"/>
        <v>0.33217423677278074</v>
      </c>
      <c r="AE40" s="66">
        <f t="shared" si="3"/>
        <v>0</v>
      </c>
      <c r="AF40" s="66">
        <f t="shared" si="3"/>
        <v>0.13358417472810052</v>
      </c>
      <c r="AG40" s="66">
        <f t="shared" si="3"/>
        <v>3.1446504378992728</v>
      </c>
      <c r="AH40" s="66">
        <f t="shared" si="3"/>
        <v>1.4845776813801108</v>
      </c>
      <c r="AI40" s="66">
        <f t="shared" si="3"/>
        <v>0</v>
      </c>
      <c r="AJ40" s="66">
        <f t="shared" si="3"/>
        <v>6.5573770491803268E-2</v>
      </c>
      <c r="AK40" s="66">
        <f t="shared" si="3"/>
        <v>1.1303569780594305</v>
      </c>
      <c r="AL40" s="66">
        <f t="shared" si="3"/>
        <v>0</v>
      </c>
      <c r="AM40" s="66">
        <f t="shared" si="3"/>
        <v>0</v>
      </c>
      <c r="AN40" s="66">
        <f t="shared" si="3"/>
        <v>0.66826837054784227</v>
      </c>
      <c r="AO40" s="66">
        <f t="shared" si="3"/>
        <v>15.520504734319527</v>
      </c>
      <c r="AP40" s="66">
        <f t="shared" si="3"/>
        <v>2.8199109589760996</v>
      </c>
      <c r="AQ40" s="66">
        <f t="shared" si="3"/>
        <v>0</v>
      </c>
      <c r="AR40" s="66">
        <f t="shared" si="3"/>
        <v>1.6680456907988899</v>
      </c>
      <c r="AS40" s="66">
        <f t="shared" si="3"/>
        <v>0</v>
      </c>
      <c r="AT40" s="66">
        <f t="shared" si="3"/>
        <v>0.54104072656651625</v>
      </c>
      <c r="AU40" s="66">
        <f t="shared" si="3"/>
        <v>0.85708219086944271</v>
      </c>
      <c r="AV40" s="66">
        <f t="shared" si="3"/>
        <v>6.5573770491803268E-2</v>
      </c>
      <c r="AW40" s="66">
        <f t="shared" si="3"/>
        <v>0</v>
      </c>
      <c r="AX40" s="66">
        <f t="shared" si="3"/>
        <v>0.92309879802997563</v>
      </c>
      <c r="AY40" s="66">
        <f t="shared" si="3"/>
        <v>0</v>
      </c>
      <c r="AZ40" s="66">
        <f t="shared" si="3"/>
        <v>0.5418013533974817</v>
      </c>
    </row>
    <row r="41" spans="2:53" x14ac:dyDescent="0.25"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</row>
    <row r="42" spans="2:53" x14ac:dyDescent="0.25"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</row>
    <row r="43" spans="2:53" x14ac:dyDescent="0.25">
      <c r="F43" s="65">
        <v>3</v>
      </c>
      <c r="G43" s="27">
        <f>STDEV(G13,G14,G15)</f>
        <v>0</v>
      </c>
      <c r="H43" s="27">
        <f t="shared" ref="H43:AZ43" si="4">STDEV(H13,H14,H15)</f>
        <v>0</v>
      </c>
      <c r="I43" s="27">
        <f t="shared" si="4"/>
        <v>1.5431219657284281</v>
      </c>
      <c r="J43" s="27">
        <f t="shared" si="4"/>
        <v>0.18221859732688175</v>
      </c>
      <c r="K43" s="27">
        <f t="shared" si="4"/>
        <v>0</v>
      </c>
      <c r="L43" s="27">
        <f t="shared" si="4"/>
        <v>0.54985739922821508</v>
      </c>
      <c r="M43" s="27">
        <f t="shared" si="4"/>
        <v>0.17414426509931935</v>
      </c>
      <c r="N43" s="27">
        <f t="shared" si="4"/>
        <v>1.5596955510131736</v>
      </c>
      <c r="O43" s="27">
        <f t="shared" si="4"/>
        <v>0.18242739011031875</v>
      </c>
      <c r="P43" s="27">
        <f t="shared" si="4"/>
        <v>0.18242739011031875</v>
      </c>
      <c r="Q43" s="27">
        <f t="shared" si="4"/>
        <v>0</v>
      </c>
      <c r="R43" s="27">
        <f t="shared" si="4"/>
        <v>0.94341841221025013</v>
      </c>
      <c r="S43" s="27">
        <f t="shared" si="4"/>
        <v>0.18328579974273831</v>
      </c>
      <c r="T43" s="27">
        <f t="shared" si="4"/>
        <v>0.54467006527323192</v>
      </c>
      <c r="U43" s="27">
        <f t="shared" si="4"/>
        <v>3.4457148005273681</v>
      </c>
      <c r="V43" s="27">
        <f t="shared" si="4"/>
        <v>0.9417522753821802</v>
      </c>
      <c r="W43" s="27">
        <f t="shared" si="4"/>
        <v>0</v>
      </c>
      <c r="X43" s="27">
        <f t="shared" si="4"/>
        <v>0</v>
      </c>
      <c r="Y43" s="27">
        <f t="shared" si="4"/>
        <v>0.48056958194054239</v>
      </c>
      <c r="Z43" s="27">
        <f t="shared" si="4"/>
        <v>0.36311337684882133</v>
      </c>
      <c r="AA43" s="27">
        <f t="shared" si="4"/>
        <v>0</v>
      </c>
      <c r="AB43" s="27">
        <f t="shared" si="4"/>
        <v>4.679902517335341</v>
      </c>
      <c r="AC43" s="27">
        <f t="shared" si="4"/>
        <v>0</v>
      </c>
      <c r="AD43" s="27">
        <f t="shared" si="4"/>
        <v>0.31899484349182644</v>
      </c>
      <c r="AE43" s="27">
        <f t="shared" si="4"/>
        <v>0</v>
      </c>
      <c r="AF43" s="27">
        <f t="shared" si="4"/>
        <v>0</v>
      </c>
      <c r="AG43" s="27">
        <f t="shared" si="4"/>
        <v>1.895163862700421</v>
      </c>
      <c r="AH43" s="27">
        <f t="shared" si="4"/>
        <v>3.2799322562465467</v>
      </c>
      <c r="AI43" s="27">
        <f t="shared" si="4"/>
        <v>0</v>
      </c>
      <c r="AJ43" s="27">
        <f t="shared" si="4"/>
        <v>0</v>
      </c>
      <c r="AK43" s="27">
        <f t="shared" si="4"/>
        <v>0.17058992344902876</v>
      </c>
      <c r="AL43" s="27">
        <f t="shared" si="4"/>
        <v>0</v>
      </c>
      <c r="AM43" s="27">
        <f t="shared" si="4"/>
        <v>0</v>
      </c>
      <c r="AN43" s="27">
        <f t="shared" si="4"/>
        <v>0.64773498101419469</v>
      </c>
      <c r="AO43" s="27">
        <f t="shared" si="4"/>
        <v>3.0813662742169536</v>
      </c>
      <c r="AP43" s="27">
        <f t="shared" si="4"/>
        <v>3.9278768500843175</v>
      </c>
      <c r="AQ43" s="27">
        <f t="shared" si="4"/>
        <v>0.18328579974273831</v>
      </c>
      <c r="AR43" s="27">
        <f t="shared" si="4"/>
        <v>2.9465964353937131</v>
      </c>
      <c r="AS43" s="27">
        <f t="shared" si="4"/>
        <v>0.18242739011031875</v>
      </c>
      <c r="AT43" s="27">
        <f t="shared" si="4"/>
        <v>0.36311337684882133</v>
      </c>
      <c r="AU43" s="27">
        <f t="shared" si="4"/>
        <v>0.36374158218100627</v>
      </c>
      <c r="AV43" s="27">
        <f t="shared" si="4"/>
        <v>0</v>
      </c>
      <c r="AW43" s="27">
        <f t="shared" si="4"/>
        <v>0</v>
      </c>
      <c r="AX43" s="27">
        <f t="shared" si="4"/>
        <v>1.5714713941349341</v>
      </c>
      <c r="AY43" s="27">
        <f t="shared" si="4"/>
        <v>0</v>
      </c>
      <c r="AZ43" s="27">
        <f t="shared" si="4"/>
        <v>0.31547379840363071</v>
      </c>
    </row>
    <row r="44" spans="2:53" x14ac:dyDescent="0.25">
      <c r="E44" t="s">
        <v>116</v>
      </c>
      <c r="F44" s="65" t="s">
        <v>107</v>
      </c>
      <c r="G44" s="27">
        <f>STDEV(G22,G23,G24,G26,G28,G29,G34,G35)</f>
        <v>0</v>
      </c>
      <c r="H44" s="27">
        <f t="shared" ref="H44:AZ44" si="5">STDEV(H22,H23,H24,H26,H28,H29,H34,H35)</f>
        <v>0</v>
      </c>
      <c r="I44" s="27">
        <f t="shared" si="5"/>
        <v>0.94193921960729199</v>
      </c>
      <c r="J44" s="27">
        <f t="shared" si="5"/>
        <v>0</v>
      </c>
      <c r="K44" s="27">
        <f t="shared" si="5"/>
        <v>0</v>
      </c>
      <c r="L44" s="27">
        <f t="shared" si="5"/>
        <v>0</v>
      </c>
      <c r="M44" s="27">
        <f t="shared" si="5"/>
        <v>0.92681416028635533</v>
      </c>
      <c r="N44" s="27">
        <f t="shared" si="5"/>
        <v>1.4172831186921693</v>
      </c>
      <c r="O44" s="27">
        <f t="shared" si="5"/>
        <v>0.7714008995235212</v>
      </c>
      <c r="P44" s="27">
        <f t="shared" si="5"/>
        <v>0.40280074806024091</v>
      </c>
      <c r="Q44" s="27">
        <f t="shared" si="5"/>
        <v>0</v>
      </c>
      <c r="R44" s="27">
        <f t="shared" si="5"/>
        <v>1.4763228582646044</v>
      </c>
      <c r="S44" s="27">
        <f t="shared" si="5"/>
        <v>0</v>
      </c>
      <c r="T44" s="27">
        <f t="shared" si="5"/>
        <v>0.46481942122707048</v>
      </c>
      <c r="U44" s="27">
        <f t="shared" si="5"/>
        <v>7.027281056296057</v>
      </c>
      <c r="V44" s="27">
        <f t="shared" si="5"/>
        <v>3.0595727951226732</v>
      </c>
      <c r="W44" s="27">
        <f t="shared" si="5"/>
        <v>0</v>
      </c>
      <c r="X44" s="27">
        <f t="shared" si="5"/>
        <v>1.7405658875531045</v>
      </c>
      <c r="Y44" s="27">
        <f t="shared" si="5"/>
        <v>0</v>
      </c>
      <c r="Z44" s="27">
        <f t="shared" si="5"/>
        <v>1.6689683721685593</v>
      </c>
      <c r="AA44" s="27">
        <f t="shared" si="5"/>
        <v>0</v>
      </c>
      <c r="AB44" s="27">
        <f t="shared" si="5"/>
        <v>3.1577979367385511</v>
      </c>
      <c r="AC44" s="27">
        <f t="shared" si="5"/>
        <v>4.0824551248432961</v>
      </c>
      <c r="AD44" s="27">
        <f t="shared" si="5"/>
        <v>0.44339870227570111</v>
      </c>
      <c r="AE44" s="27">
        <f t="shared" si="5"/>
        <v>0.2508684460033983</v>
      </c>
      <c r="AF44" s="27">
        <f t="shared" si="5"/>
        <v>0.75589329952450435</v>
      </c>
      <c r="AG44" s="27">
        <f t="shared" si="5"/>
        <v>0.70360316715306948</v>
      </c>
      <c r="AH44" s="27">
        <f t="shared" si="5"/>
        <v>3.6786145647496702</v>
      </c>
      <c r="AI44" s="27">
        <f t="shared" si="5"/>
        <v>0</v>
      </c>
      <c r="AJ44" s="27">
        <f t="shared" si="5"/>
        <v>0</v>
      </c>
      <c r="AK44" s="27">
        <f t="shared" si="5"/>
        <v>0.52611822725564672</v>
      </c>
      <c r="AL44" s="27">
        <f t="shared" si="5"/>
        <v>0</v>
      </c>
      <c r="AM44" s="27">
        <f t="shared" si="5"/>
        <v>0</v>
      </c>
      <c r="AN44" s="27">
        <f t="shared" si="5"/>
        <v>0.56799729113513697</v>
      </c>
      <c r="AO44" s="27">
        <f t="shared" si="5"/>
        <v>2.0565633969645098</v>
      </c>
      <c r="AP44" s="27">
        <f t="shared" si="5"/>
        <v>1.9867576207500071</v>
      </c>
      <c r="AQ44" s="27">
        <f t="shared" si="5"/>
        <v>0.15481941467768418</v>
      </c>
      <c r="AR44" s="27">
        <f t="shared" si="5"/>
        <v>3.6720359564264879</v>
      </c>
      <c r="AS44" s="27">
        <f t="shared" si="5"/>
        <v>0.35140241001601197</v>
      </c>
      <c r="AT44" s="27">
        <f t="shared" si="5"/>
        <v>1.9988734679861986</v>
      </c>
      <c r="AU44" s="27">
        <f t="shared" si="5"/>
        <v>0.95250205079126482</v>
      </c>
      <c r="AV44" s="27">
        <f t="shared" si="5"/>
        <v>0.24608662864233255</v>
      </c>
      <c r="AW44" s="27">
        <f t="shared" si="5"/>
        <v>0</v>
      </c>
      <c r="AX44" s="27">
        <f t="shared" si="5"/>
        <v>0.55781342499949949</v>
      </c>
      <c r="AY44" s="27">
        <f t="shared" si="5"/>
        <v>0</v>
      </c>
      <c r="AZ44" s="27">
        <f t="shared" si="5"/>
        <v>0.62376973612639197</v>
      </c>
    </row>
    <row r="45" spans="2:53" x14ac:dyDescent="0.25">
      <c r="F45" s="65" t="s">
        <v>106</v>
      </c>
      <c r="G45" s="27">
        <f>STDEV(G33,G32,G21,G20,G18,G17,G16)</f>
        <v>0</v>
      </c>
      <c r="H45" s="27">
        <f t="shared" ref="H45:AZ45" si="6">STDEV(H33,H32,H21,H20,H18,H17,H16)</f>
        <v>0</v>
      </c>
      <c r="I45" s="27">
        <f t="shared" si="6"/>
        <v>1.7956389003620357</v>
      </c>
      <c r="J45" s="27">
        <f t="shared" si="6"/>
        <v>0.4924618540836837</v>
      </c>
      <c r="K45" s="27">
        <f t="shared" si="6"/>
        <v>0</v>
      </c>
      <c r="L45" s="27">
        <f t="shared" si="6"/>
        <v>0</v>
      </c>
      <c r="M45" s="27">
        <f t="shared" si="6"/>
        <v>0.65418016813287272</v>
      </c>
      <c r="N45" s="27">
        <f t="shared" si="6"/>
        <v>0.62770613692200083</v>
      </c>
      <c r="O45" s="27">
        <f t="shared" si="6"/>
        <v>0.59059706281535307</v>
      </c>
      <c r="P45" s="27">
        <f t="shared" si="6"/>
        <v>0.59341710710628037</v>
      </c>
      <c r="Q45" s="27">
        <f t="shared" si="6"/>
        <v>0</v>
      </c>
      <c r="R45" s="27">
        <f t="shared" si="6"/>
        <v>1.8031352481902929</v>
      </c>
      <c r="S45" s="27">
        <f t="shared" si="6"/>
        <v>0</v>
      </c>
      <c r="T45" s="27">
        <f t="shared" si="6"/>
        <v>0.45840541535949475</v>
      </c>
      <c r="U45" s="27">
        <f t="shared" si="6"/>
        <v>2.1062050149286873</v>
      </c>
      <c r="V45" s="27">
        <f t="shared" si="6"/>
        <v>4.3408428954951406</v>
      </c>
      <c r="W45" s="27">
        <f t="shared" si="6"/>
        <v>0.12114245929782923</v>
      </c>
      <c r="X45" s="27">
        <f t="shared" si="6"/>
        <v>0</v>
      </c>
      <c r="Y45" s="27">
        <f t="shared" si="6"/>
        <v>0</v>
      </c>
      <c r="Z45" s="27">
        <f t="shared" si="6"/>
        <v>1.0803865108343396</v>
      </c>
      <c r="AA45" s="27">
        <f t="shared" si="6"/>
        <v>0</v>
      </c>
      <c r="AB45" s="27">
        <f t="shared" si="6"/>
        <v>1.7099213833670528</v>
      </c>
      <c r="AC45" s="27">
        <f t="shared" si="6"/>
        <v>1.4741502401404392</v>
      </c>
      <c r="AD45" s="27">
        <f t="shared" si="6"/>
        <v>0.37425303207847432</v>
      </c>
      <c r="AE45" s="27">
        <f t="shared" si="6"/>
        <v>0.30573229778843974</v>
      </c>
      <c r="AF45" s="27">
        <f t="shared" si="6"/>
        <v>0.37581830025230706</v>
      </c>
      <c r="AG45" s="27">
        <f t="shared" si="6"/>
        <v>3.0666267668234659</v>
      </c>
      <c r="AH45" s="27">
        <f t="shared" si="6"/>
        <v>5.0762664969657463</v>
      </c>
      <c r="AI45" s="27">
        <f t="shared" si="6"/>
        <v>0</v>
      </c>
      <c r="AJ45" s="27">
        <f t="shared" si="6"/>
        <v>0</v>
      </c>
      <c r="AK45" s="27">
        <f t="shared" si="6"/>
        <v>0.62525637359740727</v>
      </c>
      <c r="AL45" s="27">
        <f t="shared" si="6"/>
        <v>0</v>
      </c>
      <c r="AM45" s="27">
        <f t="shared" si="6"/>
        <v>0</v>
      </c>
      <c r="AN45" s="27">
        <f t="shared" si="6"/>
        <v>1.4212078848460967</v>
      </c>
      <c r="AO45" s="27">
        <f t="shared" si="6"/>
        <v>3.1492213256863422</v>
      </c>
      <c r="AP45" s="27">
        <f t="shared" si="6"/>
        <v>1.3687665356811538</v>
      </c>
      <c r="AQ45" s="27">
        <f t="shared" si="6"/>
        <v>0.1613964740313755</v>
      </c>
      <c r="AR45" s="27">
        <f t="shared" si="6"/>
        <v>1.0121536786316199</v>
      </c>
      <c r="AS45" s="27">
        <f t="shared" si="6"/>
        <v>0.25030759801935581</v>
      </c>
      <c r="AT45" s="27">
        <f t="shared" si="6"/>
        <v>0.48888987582688337</v>
      </c>
      <c r="AU45" s="27">
        <f t="shared" si="6"/>
        <v>2.1697889397576011</v>
      </c>
      <c r="AV45" s="27">
        <f t="shared" si="6"/>
        <v>0.36342737789348772</v>
      </c>
      <c r="AW45" s="27">
        <f t="shared" si="6"/>
        <v>0</v>
      </c>
      <c r="AX45" s="27">
        <f t="shared" si="6"/>
        <v>0.61587877335717067</v>
      </c>
      <c r="AY45" s="27">
        <f t="shared" si="6"/>
        <v>0</v>
      </c>
      <c r="AZ45" s="27">
        <f t="shared" si="6"/>
        <v>0.87186342854421772</v>
      </c>
    </row>
    <row r="46" spans="2:53" x14ac:dyDescent="0.25">
      <c r="F46" s="65">
        <v>2</v>
      </c>
      <c r="G46" s="27">
        <f>STDEV(G31,G30,G27,G25,G19)</f>
        <v>0</v>
      </c>
      <c r="H46" s="27">
        <f>STDEV(H31,H30,H27,H25,H19)</f>
        <v>0</v>
      </c>
      <c r="I46" s="27">
        <f t="shared" ref="I46:AZ46" si="7">STDEV(I31,I30,I27,I25,I19)</f>
        <v>3.382370416060092</v>
      </c>
      <c r="J46" s="27">
        <f t="shared" si="7"/>
        <v>0.30217134831078241</v>
      </c>
      <c r="K46" s="27">
        <f t="shared" si="7"/>
        <v>0</v>
      </c>
      <c r="L46" s="27">
        <f t="shared" si="7"/>
        <v>0</v>
      </c>
      <c r="M46" s="27">
        <f t="shared" si="7"/>
        <v>0.4470329822622085</v>
      </c>
      <c r="N46" s="27">
        <f t="shared" si="7"/>
        <v>1.4547915518730214</v>
      </c>
      <c r="O46" s="27">
        <f t="shared" si="7"/>
        <v>0.5489734456632217</v>
      </c>
      <c r="P46" s="27">
        <f t="shared" si="7"/>
        <v>0.1510856741553912</v>
      </c>
      <c r="Q46" s="27">
        <f t="shared" si="7"/>
        <v>0</v>
      </c>
      <c r="R46" s="27">
        <f t="shared" si="7"/>
        <v>1.0179162663215946</v>
      </c>
      <c r="S46" s="27">
        <f t="shared" si="7"/>
        <v>0</v>
      </c>
      <c r="T46" s="27">
        <f t="shared" si="7"/>
        <v>0</v>
      </c>
      <c r="U46" s="27">
        <f t="shared" si="7"/>
        <v>4.8767290180970937</v>
      </c>
      <c r="V46" s="27">
        <f t="shared" si="7"/>
        <v>2.9997780347397627</v>
      </c>
      <c r="W46" s="27">
        <f t="shared" si="7"/>
        <v>0</v>
      </c>
      <c r="X46" s="27">
        <f t="shared" si="7"/>
        <v>0.15582355243900975</v>
      </c>
      <c r="Y46" s="27">
        <f t="shared" si="7"/>
        <v>0</v>
      </c>
      <c r="Z46" s="27">
        <f t="shared" si="7"/>
        <v>0.48159913515822</v>
      </c>
      <c r="AA46" s="27">
        <f t="shared" si="7"/>
        <v>0</v>
      </c>
      <c r="AB46" s="27">
        <f t="shared" si="7"/>
        <v>2.4935729041918542</v>
      </c>
      <c r="AC46" s="27">
        <f t="shared" si="7"/>
        <v>0.89429051172725604</v>
      </c>
      <c r="AD46" s="27">
        <f t="shared" si="7"/>
        <v>0.41384843643749269</v>
      </c>
      <c r="AE46" s="27">
        <f t="shared" si="7"/>
        <v>0</v>
      </c>
      <c r="AF46" s="27">
        <f t="shared" si="7"/>
        <v>0.18320367323163381</v>
      </c>
      <c r="AG46" s="27">
        <f t="shared" si="7"/>
        <v>3.0050428854411217</v>
      </c>
      <c r="AH46" s="27">
        <f t="shared" si="7"/>
        <v>0.99792711308962123</v>
      </c>
      <c r="AI46" s="27">
        <f t="shared" si="7"/>
        <v>0</v>
      </c>
      <c r="AJ46" s="27">
        <f t="shared" si="7"/>
        <v>0.14662740836064195</v>
      </c>
      <c r="AK46" s="27">
        <f t="shared" si="7"/>
        <v>0.5045059751967701</v>
      </c>
      <c r="AL46" s="27">
        <f t="shared" si="7"/>
        <v>0</v>
      </c>
      <c r="AM46" s="27">
        <f t="shared" si="7"/>
        <v>0</v>
      </c>
      <c r="AN46" s="27">
        <f t="shared" si="7"/>
        <v>0.33799745024222178</v>
      </c>
      <c r="AO46" s="27">
        <f t="shared" si="7"/>
        <v>3.0041446467597064</v>
      </c>
      <c r="AP46" s="27">
        <f t="shared" si="7"/>
        <v>1.3565911270175719</v>
      </c>
      <c r="AQ46" s="27">
        <f t="shared" si="7"/>
        <v>0</v>
      </c>
      <c r="AR46" s="27">
        <f t="shared" si="7"/>
        <v>0.64853513385168804</v>
      </c>
      <c r="AS46" s="27">
        <f t="shared" si="7"/>
        <v>0</v>
      </c>
      <c r="AT46" s="27">
        <f t="shared" si="7"/>
        <v>0.74142106308823985</v>
      </c>
      <c r="AU46" s="27">
        <f t="shared" si="7"/>
        <v>0.64786862716772864</v>
      </c>
      <c r="AV46" s="27">
        <f t="shared" si="7"/>
        <v>0.14662740836064195</v>
      </c>
      <c r="AW46" s="27">
        <f t="shared" si="7"/>
        <v>0</v>
      </c>
      <c r="AX46" s="27">
        <f t="shared" si="7"/>
        <v>0.3514844015260824</v>
      </c>
      <c r="AY46" s="27">
        <f t="shared" si="7"/>
        <v>0</v>
      </c>
      <c r="AZ46" s="27">
        <f t="shared" si="7"/>
        <v>0.72165942583148068</v>
      </c>
    </row>
  </sheetData>
  <mergeCells count="52">
    <mergeCell ref="G2:G12"/>
    <mergeCell ref="B2:B12"/>
    <mergeCell ref="C2:C12"/>
    <mergeCell ref="D2:D12"/>
    <mergeCell ref="E2:E12"/>
    <mergeCell ref="F2:F12"/>
    <mergeCell ref="S2:S12"/>
    <mergeCell ref="H2:H12"/>
    <mergeCell ref="I2:I12"/>
    <mergeCell ref="J2:J12"/>
    <mergeCell ref="K2:K12"/>
    <mergeCell ref="L2:L12"/>
    <mergeCell ref="M2:M12"/>
    <mergeCell ref="N2:N12"/>
    <mergeCell ref="O2:O12"/>
    <mergeCell ref="P2:P12"/>
    <mergeCell ref="Q2:Q12"/>
    <mergeCell ref="R2:R12"/>
    <mergeCell ref="AE2:AE12"/>
    <mergeCell ref="T2:T12"/>
    <mergeCell ref="U2:U12"/>
    <mergeCell ref="V2:V12"/>
    <mergeCell ref="W2:W12"/>
    <mergeCell ref="X2:X12"/>
    <mergeCell ref="Y2:Y12"/>
    <mergeCell ref="Z2:Z12"/>
    <mergeCell ref="AA2:AA12"/>
    <mergeCell ref="AB2:AB12"/>
    <mergeCell ref="AC2:AC12"/>
    <mergeCell ref="AD2:AD12"/>
    <mergeCell ref="AQ2:AQ12"/>
    <mergeCell ref="AF2:AF12"/>
    <mergeCell ref="AG2:AG12"/>
    <mergeCell ref="AH2:AH12"/>
    <mergeCell ref="AI2:AI12"/>
    <mergeCell ref="AJ2:AJ12"/>
    <mergeCell ref="AK2:AK12"/>
    <mergeCell ref="AL2:AL12"/>
    <mergeCell ref="AM2:AM12"/>
    <mergeCell ref="AN2:AN12"/>
    <mergeCell ref="AO2:AO12"/>
    <mergeCell ref="AP2:AP12"/>
    <mergeCell ref="AX2:AX12"/>
    <mergeCell ref="AY2:AY12"/>
    <mergeCell ref="AZ2:AZ12"/>
    <mergeCell ref="BA2:BA12"/>
    <mergeCell ref="AR2:AR12"/>
    <mergeCell ref="AS2:AS12"/>
    <mergeCell ref="AT2:AT12"/>
    <mergeCell ref="AU2:AU12"/>
    <mergeCell ref="AV2:AV12"/>
    <mergeCell ref="AW2:AW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74A14-369A-4656-B902-22AA53AF6B54}">
  <dimension ref="B3:O50"/>
  <sheetViews>
    <sheetView topLeftCell="A19" workbookViewId="0">
      <selection activeCell="R20" sqref="R20"/>
    </sheetView>
  </sheetViews>
  <sheetFormatPr defaultRowHeight="15" x14ac:dyDescent="0.25"/>
  <cols>
    <col min="2" max="2" width="31.7109375" bestFit="1" customWidth="1"/>
  </cols>
  <sheetData>
    <row r="3" spans="2:15" x14ac:dyDescent="0.25">
      <c r="G3" s="132" t="s">
        <v>38</v>
      </c>
      <c r="H3" s="133"/>
      <c r="I3" s="133"/>
      <c r="J3" s="134"/>
      <c r="L3" s="132" t="s">
        <v>39</v>
      </c>
      <c r="M3" s="133"/>
      <c r="N3" s="133"/>
      <c r="O3" s="134"/>
    </row>
    <row r="4" spans="2:15" x14ac:dyDescent="0.25">
      <c r="B4" s="135" t="s">
        <v>87</v>
      </c>
      <c r="C4" s="136"/>
      <c r="D4" s="137"/>
      <c r="G4" s="45" t="s">
        <v>117</v>
      </c>
      <c r="H4" s="45" t="s">
        <v>118</v>
      </c>
      <c r="I4" s="45" t="s">
        <v>119</v>
      </c>
      <c r="J4" s="45" t="s">
        <v>120</v>
      </c>
      <c r="K4" s="44"/>
      <c r="L4" s="45" t="s">
        <v>117</v>
      </c>
      <c r="M4" s="45" t="s">
        <v>118</v>
      </c>
      <c r="N4" s="45" t="s">
        <v>119</v>
      </c>
      <c r="O4" s="45" t="s">
        <v>120</v>
      </c>
    </row>
    <row r="5" spans="2:15" x14ac:dyDescent="0.25">
      <c r="B5" s="67" t="s">
        <v>5</v>
      </c>
      <c r="C5" s="46"/>
      <c r="D5" s="46"/>
      <c r="E5" s="46"/>
      <c r="G5" s="47">
        <v>0</v>
      </c>
      <c r="H5" s="140">
        <v>0</v>
      </c>
      <c r="I5" s="143">
        <v>0</v>
      </c>
      <c r="J5" s="48">
        <v>0</v>
      </c>
      <c r="K5" s="49"/>
      <c r="L5" s="50">
        <v>0</v>
      </c>
      <c r="M5" s="141">
        <v>0</v>
      </c>
      <c r="N5" s="142">
        <v>0</v>
      </c>
      <c r="O5" s="51">
        <v>0</v>
      </c>
    </row>
    <row r="6" spans="2:15" x14ac:dyDescent="0.25">
      <c r="B6" s="67" t="s">
        <v>6</v>
      </c>
      <c r="C6" s="46"/>
      <c r="D6" s="46"/>
      <c r="E6" s="46"/>
      <c r="G6" s="47">
        <v>0</v>
      </c>
      <c r="H6" s="140">
        <v>0</v>
      </c>
      <c r="I6" s="143">
        <v>0</v>
      </c>
      <c r="J6" s="48">
        <v>0</v>
      </c>
      <c r="K6" s="49"/>
      <c r="L6" s="50">
        <v>0</v>
      </c>
      <c r="M6" s="141">
        <v>0</v>
      </c>
      <c r="N6" s="142">
        <v>0</v>
      </c>
      <c r="O6" s="51">
        <v>0</v>
      </c>
    </row>
    <row r="7" spans="2:15" ht="15" customHeight="1" x14ac:dyDescent="0.25">
      <c r="B7" s="67" t="s">
        <v>7</v>
      </c>
      <c r="C7" s="46"/>
      <c r="D7" s="46"/>
      <c r="E7" s="46"/>
      <c r="G7" s="47">
        <v>7.0888058232037343</v>
      </c>
      <c r="H7" s="140">
        <v>8.0242252805831882</v>
      </c>
      <c r="I7" s="143">
        <v>7.1811023502819626</v>
      </c>
      <c r="J7" s="48">
        <v>7.4568857941499465</v>
      </c>
      <c r="K7" s="49"/>
      <c r="L7" s="50">
        <v>1.7956389003620357</v>
      </c>
      <c r="M7" s="141">
        <v>0.94193921960729199</v>
      </c>
      <c r="N7" s="142">
        <v>3.382370416060092</v>
      </c>
      <c r="O7" s="51">
        <v>1.5431219657284281</v>
      </c>
    </row>
    <row r="8" spans="2:15" x14ac:dyDescent="0.25">
      <c r="B8" s="67" t="s">
        <v>8</v>
      </c>
      <c r="C8" s="46"/>
      <c r="D8" s="46"/>
      <c r="E8" s="46"/>
      <c r="G8" s="47">
        <v>0.18613308515588647</v>
      </c>
      <c r="H8" s="140">
        <v>0</v>
      </c>
      <c r="I8" s="143">
        <v>0.13513513513513514</v>
      </c>
      <c r="J8" s="48">
        <v>0.52479534790855542</v>
      </c>
      <c r="K8" s="49"/>
      <c r="L8" s="50">
        <v>0.4924618540836837</v>
      </c>
      <c r="M8" s="141">
        <v>0</v>
      </c>
      <c r="N8" s="142">
        <v>0.30217134831078241</v>
      </c>
      <c r="O8" s="51">
        <v>0.18221859732688175</v>
      </c>
    </row>
    <row r="9" spans="2:15" x14ac:dyDescent="0.25">
      <c r="B9" s="67" t="s">
        <v>57</v>
      </c>
      <c r="C9" s="46"/>
      <c r="D9" s="46"/>
      <c r="E9" s="46"/>
      <c r="G9" s="47">
        <v>0</v>
      </c>
      <c r="H9" s="140">
        <v>0</v>
      </c>
      <c r="I9" s="143">
        <v>0</v>
      </c>
      <c r="J9" s="48">
        <v>0</v>
      </c>
      <c r="K9" s="49"/>
      <c r="L9" s="50">
        <v>0</v>
      </c>
      <c r="M9" s="141">
        <v>0</v>
      </c>
      <c r="N9" s="142">
        <v>0</v>
      </c>
      <c r="O9" s="51">
        <v>0</v>
      </c>
    </row>
    <row r="10" spans="2:15" x14ac:dyDescent="0.25">
      <c r="B10" s="67" t="s">
        <v>9</v>
      </c>
      <c r="C10" s="46"/>
      <c r="D10" s="46"/>
      <c r="E10" s="46"/>
      <c r="G10" s="47">
        <v>0</v>
      </c>
      <c r="H10" s="140">
        <v>0</v>
      </c>
      <c r="I10" s="143">
        <v>0</v>
      </c>
      <c r="J10" s="48">
        <v>0.3174603174603175</v>
      </c>
      <c r="K10" s="49"/>
      <c r="L10" s="50">
        <v>0</v>
      </c>
      <c r="M10" s="141">
        <v>0</v>
      </c>
      <c r="N10" s="142">
        <v>0</v>
      </c>
      <c r="O10" s="51">
        <v>0.54985739922821508</v>
      </c>
    </row>
    <row r="11" spans="2:15" ht="15" customHeight="1" x14ac:dyDescent="0.25">
      <c r="B11" s="67" t="s">
        <v>10</v>
      </c>
      <c r="C11" s="46"/>
      <c r="D11" s="46"/>
      <c r="E11" s="46"/>
      <c r="G11" s="47">
        <v>0.56160087560294214</v>
      </c>
      <c r="H11" s="140">
        <v>1.1405494631015989</v>
      </c>
      <c r="I11" s="143">
        <v>0.47122926891019656</v>
      </c>
      <c r="J11" s="48">
        <v>1.1534141958670261</v>
      </c>
      <c r="K11" s="49"/>
      <c r="L11" s="50">
        <v>0.65418016813287272</v>
      </c>
      <c r="M11" s="141">
        <v>0.92681416028635533</v>
      </c>
      <c r="N11" s="142">
        <v>0.4470329822622085</v>
      </c>
      <c r="O11" s="51">
        <v>0.17414426509931935</v>
      </c>
    </row>
    <row r="12" spans="2:15" ht="15" customHeight="1" x14ac:dyDescent="0.25">
      <c r="B12" s="67" t="s">
        <v>11</v>
      </c>
      <c r="C12" s="46"/>
      <c r="D12" s="46"/>
      <c r="E12" s="46"/>
      <c r="G12" s="47">
        <v>2.8221700628765709</v>
      </c>
      <c r="H12" s="140">
        <v>2.3250478115996813</v>
      </c>
      <c r="I12" s="143">
        <v>3.3222999031110292</v>
      </c>
      <c r="J12" s="48">
        <v>3.3597571628232004</v>
      </c>
      <c r="K12" s="49"/>
      <c r="L12" s="50">
        <v>0.62770613692200083</v>
      </c>
      <c r="M12" s="141">
        <v>1.4172831186921693</v>
      </c>
      <c r="N12" s="142">
        <v>1.4547915518730214</v>
      </c>
      <c r="O12" s="51">
        <v>1.5596955510131736</v>
      </c>
    </row>
    <row r="13" spans="2:15" ht="15" customHeight="1" x14ac:dyDescent="0.25">
      <c r="B13" s="67" t="s">
        <v>12</v>
      </c>
      <c r="C13" s="46"/>
      <c r="D13" s="46"/>
      <c r="E13" s="46"/>
      <c r="G13" s="47">
        <v>0.60914742654265974</v>
      </c>
      <c r="H13" s="140">
        <v>0.6607549847659272</v>
      </c>
      <c r="I13" s="143">
        <v>0.52522574425889768</v>
      </c>
      <c r="J13" s="48">
        <v>0.21064190875511632</v>
      </c>
      <c r="K13" s="49"/>
      <c r="L13" s="50">
        <v>0.59059706281535307</v>
      </c>
      <c r="M13" s="141">
        <v>0.7714008995235212</v>
      </c>
      <c r="N13" s="142">
        <v>0.5489734456632217</v>
      </c>
      <c r="O13" s="51">
        <v>0.18242739011031875</v>
      </c>
    </row>
    <row r="14" spans="2:15" ht="15" customHeight="1" x14ac:dyDescent="0.25">
      <c r="B14" s="67" t="s">
        <v>13</v>
      </c>
      <c r="C14" s="46"/>
      <c r="D14" s="46"/>
      <c r="E14" s="46"/>
      <c r="G14" s="47">
        <v>0.51215221904634134</v>
      </c>
      <c r="H14" s="140">
        <v>0.21313735844628293</v>
      </c>
      <c r="I14" s="143">
        <v>6.7567567567567571E-2</v>
      </c>
      <c r="J14" s="48">
        <v>0.21064190875511632</v>
      </c>
      <c r="K14" s="49"/>
      <c r="L14" s="50">
        <v>0.59341710710628037</v>
      </c>
      <c r="M14" s="141">
        <v>0.40280074806024091</v>
      </c>
      <c r="N14" s="142">
        <v>0.1510856741553912</v>
      </c>
      <c r="O14" s="51">
        <v>0.18242739011031875</v>
      </c>
    </row>
    <row r="15" spans="2:15" x14ac:dyDescent="0.25">
      <c r="B15" s="67" t="s">
        <v>58</v>
      </c>
      <c r="C15" s="46"/>
      <c r="D15" s="46"/>
      <c r="E15" s="46"/>
      <c r="G15" s="47">
        <v>0</v>
      </c>
      <c r="H15" s="140">
        <v>0</v>
      </c>
      <c r="I15" s="143">
        <v>0</v>
      </c>
      <c r="J15" s="48">
        <v>0</v>
      </c>
      <c r="K15" s="49"/>
      <c r="L15" s="50">
        <v>0</v>
      </c>
      <c r="M15" s="141">
        <v>0</v>
      </c>
      <c r="N15" s="142">
        <v>0</v>
      </c>
      <c r="O15" s="51">
        <v>0</v>
      </c>
    </row>
    <row r="16" spans="2:15" ht="15" customHeight="1" x14ac:dyDescent="0.25">
      <c r="B16" s="67" t="s">
        <v>143</v>
      </c>
      <c r="C16" s="46"/>
      <c r="D16" s="46"/>
      <c r="E16" s="46"/>
      <c r="G16" s="47">
        <v>3.9609073638916743</v>
      </c>
      <c r="H16" s="140">
        <v>6.5095963468124953</v>
      </c>
      <c r="I16" s="143">
        <v>3.9669984893160803</v>
      </c>
      <c r="J16" s="48">
        <v>3.8788746630727764</v>
      </c>
      <c r="K16" s="49"/>
      <c r="L16" s="50">
        <v>1.8031352481902929</v>
      </c>
      <c r="M16" s="141">
        <v>1.4763228582646044</v>
      </c>
      <c r="N16" s="142">
        <v>1.0179162663215946</v>
      </c>
      <c r="O16" s="51">
        <v>0.94341841221025013</v>
      </c>
    </row>
    <row r="17" spans="2:15" x14ac:dyDescent="0.25">
      <c r="B17" s="46" t="s">
        <v>134</v>
      </c>
      <c r="G17" s="47">
        <v>0</v>
      </c>
      <c r="H17" s="140">
        <v>0</v>
      </c>
      <c r="I17" s="143">
        <v>0</v>
      </c>
      <c r="J17" s="48">
        <v>0.10582010582010581</v>
      </c>
      <c r="K17" s="49"/>
      <c r="L17" s="50">
        <v>0</v>
      </c>
      <c r="M17" s="141">
        <v>0</v>
      </c>
      <c r="N17" s="142">
        <v>0</v>
      </c>
      <c r="O17" s="51">
        <v>0.18328579974273831</v>
      </c>
    </row>
    <row r="18" spans="2:15" x14ac:dyDescent="0.25">
      <c r="B18" s="67" t="s">
        <v>14</v>
      </c>
      <c r="C18" s="46"/>
      <c r="D18" s="46"/>
      <c r="E18" s="46"/>
      <c r="G18" s="47">
        <v>0.22205248828980523</v>
      </c>
      <c r="H18" s="140">
        <v>0.20682252171705465</v>
      </c>
      <c r="I18" s="143">
        <v>0</v>
      </c>
      <c r="J18" s="48">
        <v>0.31446540880503143</v>
      </c>
      <c r="K18" s="49"/>
      <c r="L18" s="50">
        <v>0.45840541535949475</v>
      </c>
      <c r="M18" s="141">
        <v>0.46481942122707048</v>
      </c>
      <c r="N18" s="142">
        <v>0</v>
      </c>
      <c r="O18" s="51">
        <v>0.54467006527323192</v>
      </c>
    </row>
    <row r="19" spans="2:15" x14ac:dyDescent="0.25">
      <c r="B19" s="67" t="s">
        <v>15</v>
      </c>
      <c r="C19" s="46"/>
      <c r="D19" s="46"/>
      <c r="E19" s="46"/>
      <c r="G19" s="47">
        <v>20.839260277757653</v>
      </c>
      <c r="H19" s="140">
        <v>23.686770789644974</v>
      </c>
      <c r="I19" s="143">
        <v>40.08155783414243</v>
      </c>
      <c r="J19" s="48">
        <v>19.194650344414494</v>
      </c>
      <c r="K19" s="49"/>
      <c r="L19" s="50">
        <v>2.1062050149286873</v>
      </c>
      <c r="M19" s="141">
        <v>7.027281056296057</v>
      </c>
      <c r="N19" s="142">
        <v>4.8767290180970937</v>
      </c>
      <c r="O19" s="51">
        <v>3.4457148005273681</v>
      </c>
    </row>
    <row r="20" spans="2:15" x14ac:dyDescent="0.25">
      <c r="B20" s="67" t="s">
        <v>64</v>
      </c>
      <c r="C20" s="46"/>
      <c r="D20" s="46"/>
      <c r="E20" s="46"/>
      <c r="G20" s="47">
        <v>18.377679853877048</v>
      </c>
      <c r="H20" s="140">
        <v>14.266728576634097</v>
      </c>
      <c r="I20" s="143">
        <v>9.5039889973673652</v>
      </c>
      <c r="J20" s="48">
        <v>3.9919948587401417</v>
      </c>
      <c r="K20" s="49"/>
      <c r="L20" s="50">
        <v>4.3408428954951406</v>
      </c>
      <c r="M20" s="141">
        <v>3.0595727951226732</v>
      </c>
      <c r="N20" s="142">
        <v>2.9997780347397627</v>
      </c>
      <c r="O20" s="51">
        <v>0.9417522753821802</v>
      </c>
    </row>
    <row r="21" spans="2:15" x14ac:dyDescent="0.25">
      <c r="B21" s="67" t="s">
        <v>144</v>
      </c>
      <c r="C21" s="46"/>
      <c r="D21" s="46"/>
      <c r="E21" s="46"/>
      <c r="G21" s="47">
        <v>4.5787545787545784E-2</v>
      </c>
      <c r="H21" s="140">
        <v>0</v>
      </c>
      <c r="I21" s="143">
        <v>0</v>
      </c>
      <c r="J21" s="48">
        <v>0</v>
      </c>
      <c r="K21" s="49"/>
      <c r="L21" s="50">
        <v>0.12114245929782923</v>
      </c>
      <c r="M21" s="141">
        <v>0</v>
      </c>
      <c r="N21" s="142">
        <v>0</v>
      </c>
      <c r="O21" s="51">
        <v>0</v>
      </c>
    </row>
    <row r="22" spans="2:15" ht="15" customHeight="1" x14ac:dyDescent="0.25">
      <c r="B22" s="67" t="s">
        <v>66</v>
      </c>
      <c r="C22" s="46"/>
      <c r="D22" s="46"/>
      <c r="E22" s="46"/>
      <c r="G22" s="47">
        <v>0</v>
      </c>
      <c r="H22" s="140">
        <v>1.2591350895324549</v>
      </c>
      <c r="I22" s="143">
        <v>6.9686411149825794E-2</v>
      </c>
      <c r="J22" s="48">
        <v>0</v>
      </c>
      <c r="K22" s="49"/>
      <c r="L22" s="50">
        <v>0</v>
      </c>
      <c r="M22" s="141">
        <v>1.7405658875531045</v>
      </c>
      <c r="N22" s="142">
        <v>0.15582355243900975</v>
      </c>
      <c r="O22" s="51">
        <v>0</v>
      </c>
    </row>
    <row r="23" spans="2:15" x14ac:dyDescent="0.25">
      <c r="B23" s="67" t="s">
        <v>67</v>
      </c>
      <c r="C23" s="46"/>
      <c r="D23" s="46"/>
      <c r="E23" s="46"/>
      <c r="G23" s="47">
        <v>0</v>
      </c>
      <c r="H23" s="140">
        <v>0</v>
      </c>
      <c r="I23" s="143">
        <v>0</v>
      </c>
      <c r="J23" s="48">
        <v>0.41863207547169812</v>
      </c>
      <c r="K23" s="49"/>
      <c r="L23" s="50">
        <v>0</v>
      </c>
      <c r="M23" s="141">
        <v>0</v>
      </c>
      <c r="N23" s="142">
        <v>0</v>
      </c>
      <c r="O23" s="51">
        <v>0.48056958194054239</v>
      </c>
    </row>
    <row r="24" spans="2:15" x14ac:dyDescent="0.25">
      <c r="B24" s="67" t="s">
        <v>68</v>
      </c>
      <c r="C24" s="46"/>
      <c r="D24" s="46"/>
      <c r="E24" s="46"/>
      <c r="G24" s="47">
        <v>0.68648335789034698</v>
      </c>
      <c r="H24" s="140">
        <v>1.0239708181344449</v>
      </c>
      <c r="I24" s="143">
        <v>0.34207552500235427</v>
      </c>
      <c r="J24" s="48">
        <v>0.20964360587002098</v>
      </c>
      <c r="K24" s="49"/>
      <c r="L24" s="50">
        <v>1.0803865108343396</v>
      </c>
      <c r="M24" s="141">
        <v>1.6689683721685593</v>
      </c>
      <c r="N24" s="142">
        <v>0.48159913515822</v>
      </c>
      <c r="O24" s="51">
        <v>0.36311337684882133</v>
      </c>
    </row>
    <row r="25" spans="2:15" x14ac:dyDescent="0.25">
      <c r="B25" s="67" t="s">
        <v>69</v>
      </c>
      <c r="C25" s="46"/>
      <c r="D25" s="46"/>
      <c r="E25" s="46"/>
      <c r="G25" s="47">
        <v>0</v>
      </c>
      <c r="H25" s="140">
        <v>0</v>
      </c>
      <c r="I25" s="143">
        <v>0</v>
      </c>
      <c r="J25" s="48">
        <v>0</v>
      </c>
      <c r="K25" s="49"/>
      <c r="L25" s="50">
        <v>0</v>
      </c>
      <c r="M25" s="141">
        <v>0</v>
      </c>
      <c r="N25" s="142">
        <v>0</v>
      </c>
      <c r="O25" s="51">
        <v>0</v>
      </c>
    </row>
    <row r="26" spans="2:15" x14ac:dyDescent="0.25">
      <c r="B26" s="67" t="s">
        <v>70</v>
      </c>
      <c r="C26" s="46"/>
      <c r="D26" s="46"/>
      <c r="E26" s="46"/>
      <c r="G26" s="47">
        <v>2.9747407858697739</v>
      </c>
      <c r="H26" s="140">
        <v>1.7936599457141802</v>
      </c>
      <c r="I26" s="143">
        <v>3.4541977231335999</v>
      </c>
      <c r="J26" s="48">
        <v>19.912929270240593</v>
      </c>
      <c r="K26" s="49"/>
      <c r="L26" s="50">
        <v>1.7099213833670528</v>
      </c>
      <c r="M26" s="141">
        <v>3.1577979367385511</v>
      </c>
      <c r="N26" s="142">
        <v>2.4935729041918542</v>
      </c>
      <c r="O26" s="51">
        <v>4.679902517335341</v>
      </c>
    </row>
    <row r="27" spans="2:15" x14ac:dyDescent="0.25">
      <c r="B27" s="67" t="s">
        <v>71</v>
      </c>
      <c r="C27" s="46"/>
      <c r="D27" s="46"/>
      <c r="E27" s="46"/>
      <c r="G27" s="47">
        <v>0.812922667227303</v>
      </c>
      <c r="H27" s="140">
        <v>3.6607538322524724</v>
      </c>
      <c r="I27" s="143">
        <v>0.98269117729448607</v>
      </c>
      <c r="J27" s="48">
        <v>0</v>
      </c>
      <c r="K27" s="49"/>
      <c r="L27" s="50">
        <v>1.4741502401404392</v>
      </c>
      <c r="M27" s="141">
        <v>4.0824551248432961</v>
      </c>
      <c r="N27" s="142">
        <v>0.89429051172725604</v>
      </c>
      <c r="O27" s="51">
        <v>0</v>
      </c>
    </row>
    <row r="28" spans="2:15" x14ac:dyDescent="0.25">
      <c r="B28" s="67" t="s">
        <v>72</v>
      </c>
      <c r="C28" s="46"/>
      <c r="D28" s="46"/>
      <c r="E28" s="46"/>
      <c r="G28" s="47">
        <v>0.51062139303049625</v>
      </c>
      <c r="H28" s="140">
        <v>0.55215875190098562</v>
      </c>
      <c r="I28" s="143">
        <v>0.33217423677278074</v>
      </c>
      <c r="J28" s="48">
        <v>0.63061545372866135</v>
      </c>
      <c r="K28" s="49"/>
      <c r="L28" s="50">
        <v>0.37425303207847432</v>
      </c>
      <c r="M28" s="141">
        <v>0.44339870227570111</v>
      </c>
      <c r="N28" s="142">
        <v>0.41384843643749269</v>
      </c>
      <c r="O28" s="51">
        <v>0.31899484349182644</v>
      </c>
    </row>
    <row r="29" spans="2:15" x14ac:dyDescent="0.25">
      <c r="B29" s="67" t="s">
        <v>110</v>
      </c>
      <c r="C29" s="46"/>
      <c r="D29" s="46"/>
      <c r="E29" s="46"/>
      <c r="G29" s="47">
        <v>0.17894949087609638</v>
      </c>
      <c r="H29" s="140">
        <v>0.12747168925658628</v>
      </c>
      <c r="I29" s="143">
        <v>0</v>
      </c>
      <c r="J29" s="48">
        <v>0</v>
      </c>
      <c r="K29" s="49"/>
      <c r="L29" s="50">
        <v>0.30573229778843974</v>
      </c>
      <c r="M29" s="141">
        <v>0.2508684460033983</v>
      </c>
      <c r="N29" s="142">
        <v>0</v>
      </c>
      <c r="O29" s="51">
        <v>0</v>
      </c>
    </row>
    <row r="30" spans="2:15" x14ac:dyDescent="0.25">
      <c r="B30" s="67" t="s">
        <v>74</v>
      </c>
      <c r="C30" s="46"/>
      <c r="D30" s="46"/>
      <c r="E30" s="46"/>
      <c r="G30" s="47">
        <v>0.19001111716343505</v>
      </c>
      <c r="H30" s="140">
        <v>0.62764425871935403</v>
      </c>
      <c r="I30" s="143">
        <v>0.13358417472810052</v>
      </c>
      <c r="J30" s="48">
        <v>0</v>
      </c>
      <c r="K30" s="49"/>
      <c r="L30" s="50">
        <v>0.37581830025230706</v>
      </c>
      <c r="M30" s="141">
        <v>0.75589329952450435</v>
      </c>
      <c r="N30" s="142">
        <v>0.18320367323163381</v>
      </c>
      <c r="O30" s="51">
        <v>0</v>
      </c>
    </row>
    <row r="31" spans="2:15" x14ac:dyDescent="0.25">
      <c r="B31" s="46" t="s">
        <v>135</v>
      </c>
      <c r="C31" s="46"/>
      <c r="D31" s="46"/>
      <c r="E31" s="46"/>
      <c r="G31" s="47">
        <v>6.3721007383742014</v>
      </c>
      <c r="H31" s="140">
        <v>0.58378460959654699</v>
      </c>
      <c r="I31" s="143">
        <v>3.1446504378992728</v>
      </c>
      <c r="J31" s="48">
        <v>7.7739717480283517</v>
      </c>
      <c r="K31" s="49"/>
      <c r="L31" s="50">
        <v>3.0666267668234659</v>
      </c>
      <c r="M31" s="141">
        <v>0.70360316715306948</v>
      </c>
      <c r="N31" s="142">
        <v>3.0050428854411217</v>
      </c>
      <c r="O31" s="51">
        <v>1.895163862700421</v>
      </c>
    </row>
    <row r="32" spans="2:15" x14ac:dyDescent="0.25">
      <c r="B32" s="46" t="s">
        <v>136</v>
      </c>
      <c r="C32" s="46"/>
      <c r="D32" s="46"/>
      <c r="E32" s="46"/>
      <c r="G32" s="47">
        <v>6.0145176754096594</v>
      </c>
      <c r="H32" s="140">
        <v>8.5161872675786014</v>
      </c>
      <c r="I32" s="143">
        <v>1.4845776813801108</v>
      </c>
      <c r="J32" s="48">
        <v>4.6107554657082961</v>
      </c>
      <c r="K32" s="49"/>
      <c r="L32" s="50">
        <v>5.0762664969657463</v>
      </c>
      <c r="M32" s="141">
        <v>3.6786145647496702</v>
      </c>
      <c r="N32" s="142">
        <v>0.99792711308962123</v>
      </c>
      <c r="O32" s="51">
        <v>3.2799322562465467</v>
      </c>
    </row>
    <row r="33" spans="2:15" x14ac:dyDescent="0.25">
      <c r="B33" s="67" t="s">
        <v>77</v>
      </c>
      <c r="C33" s="46"/>
      <c r="D33" s="46"/>
      <c r="E33" s="46"/>
      <c r="G33" s="47">
        <v>0</v>
      </c>
      <c r="H33" s="140">
        <v>0</v>
      </c>
      <c r="I33" s="143">
        <v>0</v>
      </c>
      <c r="J33" s="48">
        <v>0</v>
      </c>
      <c r="K33" s="49"/>
      <c r="L33" s="50">
        <v>0</v>
      </c>
      <c r="M33" s="141">
        <v>0</v>
      </c>
      <c r="N33" s="142">
        <v>0</v>
      </c>
      <c r="O33" s="51">
        <v>0</v>
      </c>
    </row>
    <row r="34" spans="2:15" x14ac:dyDescent="0.25">
      <c r="B34" s="67" t="s">
        <v>78</v>
      </c>
      <c r="C34" s="46"/>
      <c r="D34" s="46"/>
      <c r="E34" s="46"/>
      <c r="G34" s="47">
        <v>0</v>
      </c>
      <c r="H34" s="140">
        <v>0</v>
      </c>
      <c r="I34" s="143">
        <v>6.5573770491803268E-2</v>
      </c>
      <c r="J34" s="48">
        <v>0</v>
      </c>
      <c r="K34" s="49"/>
      <c r="L34" s="50">
        <v>0</v>
      </c>
      <c r="M34" s="141">
        <v>0</v>
      </c>
      <c r="N34" s="142">
        <v>0.14662740836064195</v>
      </c>
      <c r="O34" s="51">
        <v>0</v>
      </c>
    </row>
    <row r="35" spans="2:15" x14ac:dyDescent="0.25">
      <c r="B35" s="67" t="s">
        <v>16</v>
      </c>
      <c r="C35" s="46"/>
      <c r="D35" s="46"/>
      <c r="E35" s="46"/>
      <c r="G35" s="47">
        <v>0.96608082846477594</v>
      </c>
      <c r="H35" s="140">
        <v>1.0911866945053657</v>
      </c>
      <c r="I35" s="143">
        <v>1.1303569780594305</v>
      </c>
      <c r="J35" s="48">
        <v>1.6782095437755815</v>
      </c>
      <c r="K35" s="49"/>
      <c r="L35" s="50">
        <v>0.62525637359740727</v>
      </c>
      <c r="M35" s="141">
        <v>0.52611822725564672</v>
      </c>
      <c r="N35" s="142">
        <v>0.5045059751967701</v>
      </c>
      <c r="O35" s="51">
        <v>0.17058992344902876</v>
      </c>
    </row>
    <row r="36" spans="2:15" x14ac:dyDescent="0.25">
      <c r="B36" s="46" t="s">
        <v>137</v>
      </c>
      <c r="C36" s="46"/>
      <c r="D36" s="46"/>
      <c r="E36" s="46"/>
      <c r="G36" s="47">
        <v>0</v>
      </c>
      <c r="H36" s="140">
        <v>0</v>
      </c>
      <c r="I36" s="143">
        <v>0</v>
      </c>
      <c r="J36" s="48">
        <v>0</v>
      </c>
      <c r="K36" s="49"/>
      <c r="L36" s="50">
        <v>0</v>
      </c>
      <c r="M36" s="141">
        <v>0</v>
      </c>
      <c r="N36" s="142">
        <v>0</v>
      </c>
      <c r="O36" s="51">
        <v>0</v>
      </c>
    </row>
    <row r="37" spans="2:15" x14ac:dyDescent="0.25">
      <c r="B37" s="67" t="s">
        <v>17</v>
      </c>
      <c r="C37" s="46"/>
      <c r="D37" s="46"/>
      <c r="E37" s="46"/>
      <c r="G37" s="47">
        <v>0</v>
      </c>
      <c r="H37" s="140">
        <v>0</v>
      </c>
      <c r="I37" s="143">
        <v>0</v>
      </c>
      <c r="J37" s="48">
        <v>0</v>
      </c>
      <c r="K37" s="49"/>
      <c r="L37" s="50">
        <v>0</v>
      </c>
      <c r="M37" s="141">
        <v>0</v>
      </c>
      <c r="N37" s="142">
        <v>0</v>
      </c>
      <c r="O37" s="51">
        <v>0</v>
      </c>
    </row>
    <row r="38" spans="2:15" x14ac:dyDescent="0.25">
      <c r="B38" s="67" t="s">
        <v>18</v>
      </c>
      <c r="C38" s="46"/>
      <c r="D38" s="46"/>
      <c r="E38" s="46"/>
      <c r="G38" s="47">
        <v>1.1650286154208569</v>
      </c>
      <c r="H38" s="140">
        <v>0.46395867585872452</v>
      </c>
      <c r="I38" s="143">
        <v>0.66826837054784227</v>
      </c>
      <c r="J38" s="48">
        <v>1.676212938005391</v>
      </c>
      <c r="K38" s="49"/>
      <c r="L38" s="50">
        <v>1.4212078848460967</v>
      </c>
      <c r="M38" s="141">
        <v>0.56799729113513697</v>
      </c>
      <c r="N38" s="142">
        <v>0.33799745024222178</v>
      </c>
      <c r="O38" s="51">
        <v>0.64773498101419469</v>
      </c>
    </row>
    <row r="39" spans="2:15" x14ac:dyDescent="0.25">
      <c r="B39" s="67" t="s">
        <v>19</v>
      </c>
      <c r="C39" s="46"/>
      <c r="D39" s="46"/>
      <c r="E39" s="46"/>
      <c r="G39" s="47">
        <v>14.911230837393266</v>
      </c>
      <c r="H39" s="140">
        <v>11.287130613116295</v>
      </c>
      <c r="I39" s="143">
        <v>15.520504734319527</v>
      </c>
      <c r="J39" s="48">
        <v>9.1437057003094733</v>
      </c>
      <c r="K39" s="49"/>
      <c r="L39" s="50">
        <v>3.1492213256863422</v>
      </c>
      <c r="M39" s="141">
        <v>2.0565633969645098</v>
      </c>
      <c r="N39" s="142">
        <v>3.0041446467597064</v>
      </c>
      <c r="O39" s="51">
        <v>3.0813662742169536</v>
      </c>
    </row>
    <row r="40" spans="2:15" x14ac:dyDescent="0.25">
      <c r="B40" s="67" t="s">
        <v>20</v>
      </c>
      <c r="C40" s="46"/>
      <c r="D40" s="46"/>
      <c r="E40" s="46"/>
      <c r="G40" s="47">
        <v>2.7163509412211226</v>
      </c>
      <c r="H40" s="140">
        <v>2.841955072103409</v>
      </c>
      <c r="I40" s="143">
        <v>2.8199109589760996</v>
      </c>
      <c r="J40" s="48">
        <v>4.8149707996406113</v>
      </c>
      <c r="K40" s="49"/>
      <c r="L40" s="50">
        <v>1.3687665356811538</v>
      </c>
      <c r="M40" s="141">
        <v>1.9867576207500071</v>
      </c>
      <c r="N40" s="142">
        <v>1.3565911270175719</v>
      </c>
      <c r="O40" s="51">
        <v>3.9278768500843175</v>
      </c>
    </row>
    <row r="41" spans="2:15" x14ac:dyDescent="0.25">
      <c r="B41" s="67" t="s">
        <v>21</v>
      </c>
      <c r="C41" s="46"/>
      <c r="D41" s="46"/>
      <c r="E41" s="46"/>
      <c r="G41" s="47">
        <v>9.4482237339380201E-2</v>
      </c>
      <c r="H41" s="140">
        <v>8.3612040133779264E-2</v>
      </c>
      <c r="I41" s="143">
        <v>0</v>
      </c>
      <c r="J41" s="48">
        <v>0.10582010582010581</v>
      </c>
      <c r="K41" s="49"/>
      <c r="L41" s="50">
        <v>0.1613964740313755</v>
      </c>
      <c r="M41" s="141">
        <v>0.15481941467768418</v>
      </c>
      <c r="N41" s="142">
        <v>0</v>
      </c>
      <c r="O41" s="51">
        <v>0.18328579974273831</v>
      </c>
    </row>
    <row r="42" spans="2:15" x14ac:dyDescent="0.25">
      <c r="B42" s="67" t="s">
        <v>22</v>
      </c>
      <c r="C42" s="46"/>
      <c r="D42" s="46"/>
      <c r="E42" s="46"/>
      <c r="G42" s="47">
        <v>3.3049294642046845</v>
      </c>
      <c r="H42" s="140">
        <v>3.8892386088531623</v>
      </c>
      <c r="I42" s="143">
        <v>1.6680456907988899</v>
      </c>
      <c r="J42" s="48">
        <v>5.1477800239592701</v>
      </c>
      <c r="K42" s="49"/>
      <c r="L42" s="50">
        <v>1.0121536786316199</v>
      </c>
      <c r="M42" s="141">
        <v>3.6720359564264879</v>
      </c>
      <c r="N42" s="142">
        <v>0.64853513385168804</v>
      </c>
      <c r="O42" s="51">
        <v>2.9465964353937131</v>
      </c>
    </row>
    <row r="43" spans="2:15" x14ac:dyDescent="0.25">
      <c r="B43" s="67" t="s">
        <v>23</v>
      </c>
      <c r="C43" s="46"/>
      <c r="D43" s="46"/>
      <c r="E43" s="46"/>
      <c r="G43" s="47">
        <v>9.46073793755913E-2</v>
      </c>
      <c r="H43" s="140">
        <v>0.20942804542732041</v>
      </c>
      <c r="I43" s="143">
        <v>0</v>
      </c>
      <c r="J43" s="48">
        <v>0.21064190875511632</v>
      </c>
      <c r="K43" s="49"/>
      <c r="L43" s="50">
        <v>0.25030759801935581</v>
      </c>
      <c r="M43" s="141">
        <v>0.35140241001601197</v>
      </c>
      <c r="N43" s="142">
        <v>0</v>
      </c>
      <c r="O43" s="51">
        <v>0.18242739011031875</v>
      </c>
    </row>
    <row r="44" spans="2:15" x14ac:dyDescent="0.25">
      <c r="B44" s="67" t="s">
        <v>24</v>
      </c>
      <c r="C44" s="46"/>
      <c r="D44" s="46"/>
      <c r="E44" s="46"/>
      <c r="G44" s="47">
        <v>0.42212377832056169</v>
      </c>
      <c r="H44" s="140">
        <v>1.8439045243427552</v>
      </c>
      <c r="I44" s="143">
        <v>0.54104072656651625</v>
      </c>
      <c r="J44" s="48">
        <v>0.20964360587002098</v>
      </c>
      <c r="K44" s="49"/>
      <c r="L44" s="50">
        <v>0.48888987582688337</v>
      </c>
      <c r="M44" s="141">
        <v>1.9988734679861986</v>
      </c>
      <c r="N44" s="142">
        <v>0.74142106308823985</v>
      </c>
      <c r="O44" s="51">
        <v>0.36311337684882133</v>
      </c>
    </row>
    <row r="45" spans="2:15" x14ac:dyDescent="0.25">
      <c r="B45" s="67" t="s">
        <v>25</v>
      </c>
      <c r="C45" s="46"/>
      <c r="D45" s="46"/>
      <c r="E45" s="46"/>
      <c r="G45" s="47">
        <v>2.1000712463317948</v>
      </c>
      <c r="H45" s="140">
        <v>0.68366966955452801</v>
      </c>
      <c r="I45" s="143">
        <v>0.85708219086944271</v>
      </c>
      <c r="J45" s="48">
        <v>0.41997354497354494</v>
      </c>
      <c r="K45" s="49"/>
      <c r="L45" s="50">
        <v>2.1697889397576011</v>
      </c>
      <c r="M45" s="141">
        <v>0.95250205079126482</v>
      </c>
      <c r="N45" s="142">
        <v>0.64786862716772864</v>
      </c>
      <c r="O45" s="51">
        <v>0.36374158218100627</v>
      </c>
    </row>
    <row r="46" spans="2:15" x14ac:dyDescent="0.25">
      <c r="B46" s="67" t="s">
        <v>80</v>
      </c>
      <c r="C46" s="46"/>
      <c r="D46" s="46"/>
      <c r="E46" s="46"/>
      <c r="G46" s="47">
        <v>0.13736263736263737</v>
      </c>
      <c r="H46" s="140">
        <v>0.12431427089197214</v>
      </c>
      <c r="I46" s="143">
        <v>6.5573770491803268E-2</v>
      </c>
      <c r="J46" s="48">
        <v>0</v>
      </c>
      <c r="K46" s="49"/>
      <c r="L46" s="50">
        <v>0.36342737789348772</v>
      </c>
      <c r="M46" s="141">
        <v>0.24608662864233255</v>
      </c>
      <c r="N46" s="142">
        <v>0.14662740836064195</v>
      </c>
      <c r="O46" s="51">
        <v>0</v>
      </c>
    </row>
    <row r="47" spans="2:15" x14ac:dyDescent="0.25">
      <c r="B47" s="67" t="s">
        <v>81</v>
      </c>
      <c r="C47" s="46"/>
      <c r="D47" s="46"/>
      <c r="E47" s="46"/>
      <c r="G47" s="47">
        <v>0</v>
      </c>
      <c r="H47" s="140">
        <v>0</v>
      </c>
      <c r="I47" s="143">
        <v>0</v>
      </c>
      <c r="J47" s="48">
        <v>0</v>
      </c>
      <c r="K47" s="49"/>
      <c r="L47" s="50">
        <v>0</v>
      </c>
      <c r="M47" s="141">
        <v>0</v>
      </c>
      <c r="N47" s="142">
        <v>0</v>
      </c>
      <c r="O47" s="51">
        <v>0</v>
      </c>
    </row>
    <row r="48" spans="2:15" ht="15" customHeight="1" x14ac:dyDescent="0.25">
      <c r="B48" s="46" t="s">
        <v>138</v>
      </c>
      <c r="C48" s="46"/>
      <c r="D48" s="46"/>
      <c r="E48" s="46"/>
      <c r="G48" s="47">
        <v>0.37403243852632934</v>
      </c>
      <c r="H48" s="140">
        <v>0.4560029581553473</v>
      </c>
      <c r="I48" s="143">
        <v>0.92309879802997563</v>
      </c>
      <c r="J48" s="48">
        <v>1.6868199061595288</v>
      </c>
      <c r="K48" s="49"/>
      <c r="L48" s="50">
        <v>0.61587877335717067</v>
      </c>
      <c r="M48" s="141">
        <v>0.55781342499949949</v>
      </c>
      <c r="N48" s="142">
        <v>0.3514844015260824</v>
      </c>
      <c r="O48" s="51">
        <v>1.5714713941349341</v>
      </c>
    </row>
    <row r="49" spans="2:15" x14ac:dyDescent="0.25">
      <c r="B49" s="67" t="s">
        <v>86</v>
      </c>
      <c r="C49" s="46"/>
      <c r="D49" s="46"/>
      <c r="E49" s="46"/>
      <c r="G49" s="47">
        <v>0</v>
      </c>
      <c r="H49" s="140">
        <v>0</v>
      </c>
      <c r="I49" s="143">
        <v>0</v>
      </c>
      <c r="J49" s="48">
        <v>0</v>
      </c>
      <c r="K49" s="49"/>
      <c r="L49" s="50">
        <v>0</v>
      </c>
      <c r="M49" s="141">
        <v>0</v>
      </c>
      <c r="N49" s="142">
        <v>0</v>
      </c>
      <c r="O49" s="51">
        <v>0</v>
      </c>
    </row>
    <row r="50" spans="2:15" x14ac:dyDescent="0.25">
      <c r="B50" s="67" t="s">
        <v>26</v>
      </c>
      <c r="C50" s="46"/>
      <c r="D50" s="46"/>
      <c r="E50" s="46"/>
      <c r="G50" s="47">
        <v>0.74765534816582757</v>
      </c>
      <c r="H50" s="140">
        <v>1.8471994310664097</v>
      </c>
      <c r="I50" s="143">
        <v>0.5418013533974817</v>
      </c>
      <c r="J50" s="48">
        <v>0.63027228711190975</v>
      </c>
      <c r="K50" s="49"/>
      <c r="L50" s="50">
        <v>0.87186342854421772</v>
      </c>
      <c r="M50" s="141">
        <v>0.62376973612639197</v>
      </c>
      <c r="N50" s="142">
        <v>0.72165942583148068</v>
      </c>
      <c r="O50" s="51">
        <v>0.31547379840363071</v>
      </c>
    </row>
  </sheetData>
  <mergeCells count="3">
    <mergeCell ref="G3:J3"/>
    <mergeCell ref="L3:O3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62342-35DE-484D-9D51-6333352BAD5B}">
  <dimension ref="C3:M24"/>
  <sheetViews>
    <sheetView workbookViewId="0">
      <selection activeCell="M17" sqref="M17"/>
    </sheetView>
  </sheetViews>
  <sheetFormatPr defaultRowHeight="15" x14ac:dyDescent="0.25"/>
  <cols>
    <col min="3" max="3" width="29.140625" customWidth="1"/>
    <col min="4" max="4" width="12" customWidth="1"/>
    <col min="5" max="5" width="10.85546875" customWidth="1"/>
    <col min="6" max="6" width="17.7109375" customWidth="1"/>
  </cols>
  <sheetData>
    <row r="3" spans="3:8" x14ac:dyDescent="0.25">
      <c r="C3" t="s">
        <v>87</v>
      </c>
      <c r="D3" t="s">
        <v>88</v>
      </c>
      <c r="E3" t="s">
        <v>89</v>
      </c>
      <c r="F3" t="s">
        <v>90</v>
      </c>
      <c r="G3" t="s">
        <v>91</v>
      </c>
      <c r="H3" t="s">
        <v>92</v>
      </c>
    </row>
    <row r="4" spans="3:8" x14ac:dyDescent="0.25">
      <c r="C4" t="s">
        <v>121</v>
      </c>
      <c r="D4">
        <v>3.3929999999999998</v>
      </c>
      <c r="E4">
        <v>21.48</v>
      </c>
      <c r="F4">
        <v>21.48</v>
      </c>
      <c r="G4">
        <v>0.248</v>
      </c>
      <c r="H4">
        <v>5.7099999999999998E-2</v>
      </c>
    </row>
    <row r="5" spans="3:8" x14ac:dyDescent="0.25">
      <c r="C5" s="58" t="s">
        <v>93</v>
      </c>
      <c r="D5">
        <v>2.0619999999999998</v>
      </c>
      <c r="E5">
        <v>13.06</v>
      </c>
      <c r="F5">
        <v>34.54</v>
      </c>
      <c r="G5">
        <v>0.16700000000000001</v>
      </c>
      <c r="H5">
        <v>9.4100000000000003E-2</v>
      </c>
    </row>
    <row r="6" spans="3:8" x14ac:dyDescent="0.25">
      <c r="C6" t="s">
        <v>122</v>
      </c>
      <c r="D6">
        <v>1.9570000000000001</v>
      </c>
      <c r="E6">
        <v>12.39</v>
      </c>
      <c r="F6">
        <v>46.93</v>
      </c>
      <c r="G6">
        <v>0.23</v>
      </c>
      <c r="H6">
        <v>0.28999999999999998</v>
      </c>
    </row>
    <row r="7" spans="3:8" x14ac:dyDescent="0.25">
      <c r="C7" s="58" t="s">
        <v>94</v>
      </c>
      <c r="D7">
        <v>1.498</v>
      </c>
      <c r="E7">
        <v>9.484</v>
      </c>
      <c r="F7">
        <v>56.41</v>
      </c>
      <c r="G7">
        <v>0.47399999999999998</v>
      </c>
      <c r="H7">
        <v>0.504</v>
      </c>
    </row>
    <row r="8" spans="3:8" x14ac:dyDescent="0.25">
      <c r="C8" s="58" t="s">
        <v>95</v>
      </c>
      <c r="D8">
        <v>1.1819999999999999</v>
      </c>
      <c r="E8">
        <v>7.4850000000000003</v>
      </c>
      <c r="F8">
        <v>63.9</v>
      </c>
      <c r="G8">
        <v>0.19600000000000001</v>
      </c>
      <c r="H8">
        <v>0.25700000000000001</v>
      </c>
    </row>
    <row r="9" spans="3:8" x14ac:dyDescent="0.25">
      <c r="C9" s="58" t="s">
        <v>96</v>
      </c>
      <c r="D9">
        <v>1.135</v>
      </c>
      <c r="E9">
        <v>7.1890000000000001</v>
      </c>
      <c r="F9">
        <v>71.09</v>
      </c>
      <c r="G9">
        <v>0.441</v>
      </c>
      <c r="H9">
        <v>0.38500000000000001</v>
      </c>
    </row>
    <row r="10" spans="3:8" x14ac:dyDescent="0.25">
      <c r="C10" s="58" t="s">
        <v>97</v>
      </c>
      <c r="D10">
        <v>1.0940000000000001</v>
      </c>
      <c r="E10">
        <v>6.9269999999999996</v>
      </c>
      <c r="F10">
        <v>78.010000000000005</v>
      </c>
      <c r="G10">
        <v>0.18099999999999999</v>
      </c>
      <c r="H10">
        <v>0.184</v>
      </c>
    </row>
    <row r="11" spans="3:8" x14ac:dyDescent="0.25">
      <c r="C11" s="58" t="s">
        <v>98</v>
      </c>
      <c r="D11">
        <v>1.0620000000000001</v>
      </c>
      <c r="E11">
        <v>6.7270000000000003</v>
      </c>
      <c r="F11">
        <v>84.74</v>
      </c>
      <c r="G11">
        <v>0.39500000000000002</v>
      </c>
      <c r="H11">
        <v>0.34200000000000003</v>
      </c>
    </row>
    <row r="12" spans="3:8" x14ac:dyDescent="0.25">
      <c r="C12" s="58" t="s">
        <v>99</v>
      </c>
      <c r="D12">
        <v>1.03</v>
      </c>
      <c r="E12">
        <v>6.5209999999999999</v>
      </c>
      <c r="F12">
        <v>91.26</v>
      </c>
      <c r="G12">
        <v>0.161</v>
      </c>
      <c r="H12">
        <v>0.16</v>
      </c>
    </row>
    <row r="13" spans="3:8" x14ac:dyDescent="0.25">
      <c r="C13" s="58" t="s">
        <v>100</v>
      </c>
      <c r="D13">
        <v>0.79910000000000003</v>
      </c>
      <c r="E13">
        <v>5.0590000000000002</v>
      </c>
      <c r="F13">
        <v>96.32</v>
      </c>
      <c r="G13">
        <v>0.16800000000000001</v>
      </c>
      <c r="H13">
        <v>0.14699999999999999</v>
      </c>
    </row>
    <row r="14" spans="3:8" x14ac:dyDescent="0.25">
      <c r="C14" s="58" t="s">
        <v>101</v>
      </c>
      <c r="D14">
        <v>0.58079999999999998</v>
      </c>
      <c r="E14">
        <v>3.6779999999999999</v>
      </c>
      <c r="F14">
        <v>100</v>
      </c>
      <c r="G14">
        <v>0.26800000000000002</v>
      </c>
      <c r="H14">
        <v>0.28699999999999998</v>
      </c>
    </row>
    <row r="22" spans="13:13" x14ac:dyDescent="0.25">
      <c r="M22" t="s">
        <v>104</v>
      </c>
    </row>
    <row r="24" spans="13:13" x14ac:dyDescent="0.25">
      <c r="M24" t="s">
        <v>123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C6FFE-5B4E-4F85-B81B-17F141E45AFA}">
  <dimension ref="B3:N14"/>
  <sheetViews>
    <sheetView workbookViewId="0">
      <selection activeCell="E23" sqref="E23"/>
    </sheetView>
  </sheetViews>
  <sheetFormatPr defaultRowHeight="15" x14ac:dyDescent="0.25"/>
  <cols>
    <col min="2" max="2" width="21.85546875" customWidth="1"/>
    <col min="3" max="3" width="11.5703125" customWidth="1"/>
    <col min="4" max="4" width="11.85546875" customWidth="1"/>
    <col min="5" max="5" width="14.5703125" customWidth="1"/>
  </cols>
  <sheetData>
    <row r="3" spans="2:14" x14ac:dyDescent="0.25">
      <c r="B3" t="s">
        <v>87</v>
      </c>
      <c r="C3" t="s">
        <v>88</v>
      </c>
      <c r="D3" t="s">
        <v>89</v>
      </c>
      <c r="E3" t="s">
        <v>90</v>
      </c>
      <c r="F3" t="s">
        <v>102</v>
      </c>
      <c r="G3" t="s">
        <v>103</v>
      </c>
    </row>
    <row r="4" spans="2:14" x14ac:dyDescent="0.25">
      <c r="B4" s="59" t="s">
        <v>94</v>
      </c>
      <c r="C4" s="27">
        <v>3.5110000000000001</v>
      </c>
      <c r="D4" s="27">
        <v>19.43</v>
      </c>
      <c r="E4" s="27">
        <v>19.43</v>
      </c>
      <c r="F4" s="27">
        <v>0.49</v>
      </c>
      <c r="G4" s="27">
        <v>0.68500000000000005</v>
      </c>
    </row>
    <row r="5" spans="2:14" x14ac:dyDescent="0.25">
      <c r="B5" s="27" t="s">
        <v>122</v>
      </c>
      <c r="C5" s="27">
        <v>2.6669999999999998</v>
      </c>
      <c r="D5" s="27">
        <v>14.76</v>
      </c>
      <c r="E5" s="27">
        <v>34.19</v>
      </c>
      <c r="F5" s="27">
        <v>0.26200000000000001</v>
      </c>
      <c r="G5" s="27">
        <v>0.11700000000000001</v>
      </c>
    </row>
    <row r="6" spans="2:14" x14ac:dyDescent="0.25">
      <c r="B6" s="27" t="s">
        <v>125</v>
      </c>
      <c r="C6" s="27">
        <v>2.3530000000000002</v>
      </c>
      <c r="D6" s="27">
        <v>13.02</v>
      </c>
      <c r="E6" s="27">
        <v>47.22</v>
      </c>
      <c r="F6" s="27">
        <v>0.14599999999999999</v>
      </c>
      <c r="G6" s="27">
        <v>0.13800000000000001</v>
      </c>
    </row>
    <row r="7" spans="2:14" x14ac:dyDescent="0.25">
      <c r="B7" s="59" t="s">
        <v>96</v>
      </c>
      <c r="C7" s="27">
        <v>1.897</v>
      </c>
      <c r="D7" s="27">
        <v>10.5</v>
      </c>
      <c r="E7" s="27">
        <v>57.71</v>
      </c>
      <c r="F7" s="27">
        <v>0.41099999999999998</v>
      </c>
      <c r="G7" s="27">
        <v>0.31</v>
      </c>
    </row>
    <row r="8" spans="2:14" x14ac:dyDescent="0.25">
      <c r="B8" s="58" t="s">
        <v>93</v>
      </c>
      <c r="C8">
        <v>1.7330000000000001</v>
      </c>
      <c r="D8">
        <v>9.5909999999999993</v>
      </c>
      <c r="E8">
        <v>67.3</v>
      </c>
      <c r="F8">
        <v>0.128</v>
      </c>
      <c r="G8">
        <v>0.17699999999999999</v>
      </c>
    </row>
    <row r="9" spans="2:14" x14ac:dyDescent="0.25">
      <c r="B9" s="58" t="s">
        <v>97</v>
      </c>
      <c r="C9">
        <v>1.1220000000000001</v>
      </c>
      <c r="D9">
        <v>6.2110000000000003</v>
      </c>
      <c r="E9">
        <v>73.510000000000005</v>
      </c>
      <c r="F9">
        <v>0.183</v>
      </c>
      <c r="G9">
        <v>0.127</v>
      </c>
    </row>
    <row r="10" spans="2:14" x14ac:dyDescent="0.25">
      <c r="B10" s="58" t="s">
        <v>101</v>
      </c>
      <c r="C10">
        <v>1.03</v>
      </c>
      <c r="D10">
        <v>5.7</v>
      </c>
      <c r="E10">
        <v>79.209999999999994</v>
      </c>
      <c r="F10">
        <v>0.27800000000000002</v>
      </c>
      <c r="G10">
        <v>0.26500000000000001</v>
      </c>
      <c r="N10" t="s">
        <v>104</v>
      </c>
    </row>
    <row r="11" spans="2:14" x14ac:dyDescent="0.25">
      <c r="B11" s="58" t="s">
        <v>98</v>
      </c>
      <c r="C11">
        <v>1.022</v>
      </c>
      <c r="D11">
        <v>5.6550000000000002</v>
      </c>
      <c r="E11">
        <v>84.87</v>
      </c>
      <c r="F11">
        <v>0.36599999999999999</v>
      </c>
      <c r="G11">
        <v>0.40400000000000003</v>
      </c>
    </row>
    <row r="12" spans="2:14" x14ac:dyDescent="0.25">
      <c r="B12" s="58" t="s">
        <v>99</v>
      </c>
      <c r="C12">
        <v>0.99360000000000004</v>
      </c>
      <c r="D12">
        <v>5.4989999999999997</v>
      </c>
      <c r="E12">
        <v>90.37</v>
      </c>
      <c r="F12">
        <v>0.16</v>
      </c>
      <c r="G12">
        <v>0.16300000000000001</v>
      </c>
      <c r="N12" t="s">
        <v>124</v>
      </c>
    </row>
    <row r="13" spans="2:14" x14ac:dyDescent="0.25">
      <c r="B13" s="58" t="s">
        <v>95</v>
      </c>
      <c r="C13">
        <v>0.92179999999999995</v>
      </c>
      <c r="D13">
        <v>5.1020000000000003</v>
      </c>
      <c r="E13">
        <v>95.47</v>
      </c>
      <c r="F13">
        <v>0.22800000000000001</v>
      </c>
      <c r="G13">
        <v>0.19900000000000001</v>
      </c>
    </row>
    <row r="14" spans="2:14" x14ac:dyDescent="0.25">
      <c r="B14" s="58" t="s">
        <v>100</v>
      </c>
      <c r="C14">
        <v>0.81850000000000001</v>
      </c>
      <c r="D14">
        <v>4.53</v>
      </c>
      <c r="E14">
        <v>100</v>
      </c>
      <c r="F14">
        <v>0.157</v>
      </c>
      <c r="G14">
        <v>0.18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0AC3-803A-4497-B38A-D8AF405232C0}">
  <dimension ref="D4:P15"/>
  <sheetViews>
    <sheetView workbookViewId="0">
      <selection activeCell="G24" sqref="G24"/>
    </sheetView>
  </sheetViews>
  <sheetFormatPr defaultRowHeight="15" x14ac:dyDescent="0.25"/>
  <cols>
    <col min="4" max="4" width="28.5703125" customWidth="1"/>
    <col min="5" max="5" width="13.42578125" customWidth="1"/>
    <col min="6" max="6" width="11.5703125" customWidth="1"/>
    <col min="7" max="7" width="13.28515625" customWidth="1"/>
  </cols>
  <sheetData>
    <row r="4" spans="4:16" x14ac:dyDescent="0.25">
      <c r="D4" t="s">
        <v>87</v>
      </c>
      <c r="E4" t="s">
        <v>88</v>
      </c>
      <c r="F4" t="s">
        <v>89</v>
      </c>
      <c r="G4" t="s">
        <v>90</v>
      </c>
      <c r="H4" t="s">
        <v>103</v>
      </c>
      <c r="I4" t="s">
        <v>105</v>
      </c>
    </row>
    <row r="5" spans="4:16" x14ac:dyDescent="0.25">
      <c r="D5" s="59" t="s">
        <v>93</v>
      </c>
      <c r="E5" s="27">
        <v>4.9249999999999998</v>
      </c>
      <c r="F5" s="27">
        <v>22.17</v>
      </c>
      <c r="G5" s="27">
        <v>22.17</v>
      </c>
      <c r="H5" s="27">
        <v>0.17699999999999999</v>
      </c>
      <c r="I5" s="27">
        <v>0.46100000000000002</v>
      </c>
    </row>
    <row r="6" spans="4:16" x14ac:dyDescent="0.25">
      <c r="D6" s="59" t="s">
        <v>94</v>
      </c>
      <c r="E6" s="27">
        <v>4.04</v>
      </c>
      <c r="F6" s="27">
        <v>18.18</v>
      </c>
      <c r="G6" s="27">
        <v>40.36</v>
      </c>
      <c r="H6" s="27">
        <v>0.68500000000000005</v>
      </c>
      <c r="I6" s="27">
        <v>0.45300000000000001</v>
      </c>
    </row>
    <row r="7" spans="4:16" x14ac:dyDescent="0.25">
      <c r="D7" t="s">
        <v>125</v>
      </c>
      <c r="E7">
        <v>2.5419999999999998</v>
      </c>
      <c r="F7">
        <v>11.44</v>
      </c>
      <c r="G7">
        <v>51.8</v>
      </c>
      <c r="H7">
        <v>0.13800000000000001</v>
      </c>
      <c r="I7">
        <v>0.28100000000000003</v>
      </c>
    </row>
    <row r="8" spans="4:16" x14ac:dyDescent="0.25">
      <c r="D8" s="58" t="s">
        <v>96</v>
      </c>
      <c r="E8">
        <v>1.909</v>
      </c>
      <c r="F8">
        <v>8.593</v>
      </c>
      <c r="G8">
        <v>60.39</v>
      </c>
      <c r="H8">
        <v>0.31</v>
      </c>
      <c r="I8">
        <v>0.2</v>
      </c>
    </row>
    <row r="9" spans="4:16" x14ac:dyDescent="0.25">
      <c r="D9" s="58" t="s">
        <v>98</v>
      </c>
      <c r="E9">
        <v>1.7410000000000001</v>
      </c>
      <c r="F9">
        <v>7.8360000000000003</v>
      </c>
      <c r="G9">
        <v>68.23</v>
      </c>
      <c r="H9">
        <v>0.40400000000000003</v>
      </c>
      <c r="I9">
        <v>0.30499999999999999</v>
      </c>
    </row>
    <row r="10" spans="4:16" x14ac:dyDescent="0.25">
      <c r="D10" t="s">
        <v>122</v>
      </c>
      <c r="E10">
        <v>1.7090000000000001</v>
      </c>
      <c r="F10">
        <v>7.694</v>
      </c>
      <c r="G10">
        <v>75.92</v>
      </c>
      <c r="H10">
        <v>0.11700000000000001</v>
      </c>
      <c r="I10">
        <v>0.20499999999999999</v>
      </c>
    </row>
    <row r="11" spans="4:16" x14ac:dyDescent="0.25">
      <c r="D11" s="58" t="s">
        <v>97</v>
      </c>
      <c r="E11">
        <v>1.673</v>
      </c>
      <c r="F11">
        <v>7.532</v>
      </c>
      <c r="G11">
        <v>83.45</v>
      </c>
      <c r="H11">
        <v>0.127</v>
      </c>
      <c r="I11">
        <v>0.221</v>
      </c>
    </row>
    <row r="12" spans="4:16" x14ac:dyDescent="0.25">
      <c r="D12" s="58" t="s">
        <v>99</v>
      </c>
      <c r="E12">
        <v>1.5469999999999999</v>
      </c>
      <c r="F12">
        <v>6.9640000000000004</v>
      </c>
      <c r="G12">
        <v>90.42</v>
      </c>
      <c r="H12">
        <v>0.16300000000000001</v>
      </c>
      <c r="I12">
        <v>0.20599999999999999</v>
      </c>
    </row>
    <row r="13" spans="4:16" x14ac:dyDescent="0.25">
      <c r="D13" s="58" t="s">
        <v>101</v>
      </c>
      <c r="E13">
        <v>0.95179999999999998</v>
      </c>
      <c r="F13">
        <v>4.2850000000000001</v>
      </c>
      <c r="G13">
        <v>94.7</v>
      </c>
      <c r="H13">
        <v>0.26500000000000001</v>
      </c>
      <c r="I13">
        <v>0.27600000000000002</v>
      </c>
      <c r="P13" t="s">
        <v>104</v>
      </c>
    </row>
    <row r="14" spans="4:16" x14ac:dyDescent="0.25">
      <c r="D14" s="58" t="s">
        <v>100</v>
      </c>
      <c r="E14">
        <v>0.76690000000000003</v>
      </c>
      <c r="F14">
        <v>3.452</v>
      </c>
      <c r="G14">
        <v>98.16</v>
      </c>
      <c r="H14">
        <v>0.18</v>
      </c>
      <c r="I14">
        <v>0.18</v>
      </c>
    </row>
    <row r="15" spans="4:16" x14ac:dyDescent="0.25">
      <c r="D15" s="58" t="s">
        <v>95</v>
      </c>
      <c r="E15">
        <v>0.40970000000000001</v>
      </c>
      <c r="F15">
        <v>1.8440000000000001</v>
      </c>
      <c r="G15">
        <v>100</v>
      </c>
      <c r="H15">
        <v>0.19900000000000001</v>
      </c>
      <c r="I15">
        <v>0.2</v>
      </c>
      <c r="P15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198EF-A7FC-4DEB-9E44-65CF2E75B132}">
  <dimension ref="C3:O15"/>
  <sheetViews>
    <sheetView workbookViewId="0">
      <selection activeCell="C28" sqref="C28"/>
    </sheetView>
  </sheetViews>
  <sheetFormatPr defaultRowHeight="15" x14ac:dyDescent="0.25"/>
  <cols>
    <col min="3" max="3" width="28.5703125" customWidth="1"/>
    <col min="4" max="4" width="12.28515625" customWidth="1"/>
    <col min="5" max="5" width="11.5703125" customWidth="1"/>
    <col min="6" max="6" width="14.140625" customWidth="1"/>
  </cols>
  <sheetData>
    <row r="3" spans="3:15" x14ac:dyDescent="0.25">
      <c r="C3" t="s">
        <v>87</v>
      </c>
      <c r="D3" t="s">
        <v>88</v>
      </c>
      <c r="E3" t="s">
        <v>89</v>
      </c>
      <c r="F3" t="s">
        <v>90</v>
      </c>
      <c r="G3" t="s">
        <v>102</v>
      </c>
      <c r="H3" t="s">
        <v>105</v>
      </c>
    </row>
    <row r="4" spans="3:15" x14ac:dyDescent="0.25">
      <c r="C4" s="59" t="s">
        <v>93</v>
      </c>
      <c r="D4" s="27">
        <v>5.7640000000000002</v>
      </c>
      <c r="E4" s="27">
        <v>27.05</v>
      </c>
      <c r="F4" s="27">
        <v>27.05</v>
      </c>
      <c r="G4" s="27">
        <v>0.128</v>
      </c>
      <c r="H4" s="27">
        <v>0.46100000000000002</v>
      </c>
    </row>
    <row r="5" spans="3:15" x14ac:dyDescent="0.25">
      <c r="C5" s="59" t="s">
        <v>96</v>
      </c>
      <c r="D5" s="27">
        <v>3.633</v>
      </c>
      <c r="E5" s="27">
        <v>17.05</v>
      </c>
      <c r="F5" s="27">
        <v>44.1</v>
      </c>
      <c r="G5" s="27">
        <v>0.41099999999999998</v>
      </c>
      <c r="H5" s="27">
        <v>0.2</v>
      </c>
    </row>
    <row r="6" spans="3:15" x14ac:dyDescent="0.25">
      <c r="C6" t="s">
        <v>121</v>
      </c>
      <c r="D6">
        <v>2.5790000000000002</v>
      </c>
      <c r="E6">
        <v>12.1</v>
      </c>
      <c r="F6">
        <v>56.2</v>
      </c>
      <c r="G6">
        <v>0.14599999999999999</v>
      </c>
      <c r="H6">
        <v>0.28100000000000003</v>
      </c>
    </row>
    <row r="7" spans="3:15" x14ac:dyDescent="0.25">
      <c r="C7" t="s">
        <v>122</v>
      </c>
      <c r="D7">
        <v>1.7749999999999999</v>
      </c>
      <c r="E7">
        <v>8.3290000000000006</v>
      </c>
      <c r="F7">
        <v>64.53</v>
      </c>
      <c r="G7">
        <v>0.26200000000000001</v>
      </c>
      <c r="H7">
        <v>0.20499999999999999</v>
      </c>
    </row>
    <row r="8" spans="3:15" x14ac:dyDescent="0.25">
      <c r="C8" s="58" t="s">
        <v>99</v>
      </c>
      <c r="D8">
        <v>1.5569999999999999</v>
      </c>
      <c r="E8">
        <v>7.3040000000000003</v>
      </c>
      <c r="F8">
        <v>71.83</v>
      </c>
      <c r="G8">
        <v>0.16</v>
      </c>
      <c r="H8">
        <v>0.20599999999999999</v>
      </c>
    </row>
    <row r="9" spans="3:15" x14ac:dyDescent="0.25">
      <c r="C9" s="58" t="s">
        <v>97</v>
      </c>
      <c r="D9">
        <v>1.373</v>
      </c>
      <c r="E9">
        <v>6.4420000000000002</v>
      </c>
      <c r="F9">
        <v>78.27</v>
      </c>
      <c r="G9">
        <v>0.183</v>
      </c>
      <c r="H9">
        <v>0.221</v>
      </c>
    </row>
    <row r="10" spans="3:15" x14ac:dyDescent="0.25">
      <c r="C10" s="58" t="s">
        <v>98</v>
      </c>
      <c r="D10">
        <v>1.2470000000000001</v>
      </c>
      <c r="E10">
        <v>5.8520000000000003</v>
      </c>
      <c r="F10">
        <v>84.12</v>
      </c>
      <c r="G10">
        <v>0.36599999999999999</v>
      </c>
      <c r="H10">
        <v>0.30499999999999999</v>
      </c>
    </row>
    <row r="11" spans="3:15" x14ac:dyDescent="0.25">
      <c r="C11" s="58" t="s">
        <v>94</v>
      </c>
      <c r="D11">
        <v>1.1990000000000001</v>
      </c>
      <c r="E11">
        <v>5.625</v>
      </c>
      <c r="F11">
        <v>89.75</v>
      </c>
      <c r="G11">
        <v>0.49</v>
      </c>
      <c r="H11">
        <v>0.45300000000000001</v>
      </c>
    </row>
    <row r="12" spans="3:15" x14ac:dyDescent="0.25">
      <c r="C12" s="58" t="s">
        <v>95</v>
      </c>
      <c r="D12">
        <v>0.84550000000000003</v>
      </c>
      <c r="E12">
        <v>3.9670000000000001</v>
      </c>
      <c r="F12">
        <v>93.72</v>
      </c>
      <c r="G12">
        <v>0.22800000000000001</v>
      </c>
      <c r="H12">
        <v>0.2</v>
      </c>
    </row>
    <row r="13" spans="3:15" x14ac:dyDescent="0.25">
      <c r="C13" s="58" t="s">
        <v>100</v>
      </c>
      <c r="D13">
        <v>0.83479999999999999</v>
      </c>
      <c r="E13">
        <v>3.9169999999999998</v>
      </c>
      <c r="F13">
        <v>97.63</v>
      </c>
      <c r="G13">
        <v>0.157</v>
      </c>
      <c r="H13">
        <v>0.18</v>
      </c>
      <c r="O13" t="s">
        <v>104</v>
      </c>
    </row>
    <row r="14" spans="3:15" x14ac:dyDescent="0.25">
      <c r="C14" s="58" t="s">
        <v>101</v>
      </c>
      <c r="D14">
        <v>0.50439999999999996</v>
      </c>
      <c r="E14">
        <v>2.367</v>
      </c>
      <c r="F14">
        <v>100</v>
      </c>
      <c r="G14">
        <v>0.27800000000000002</v>
      </c>
      <c r="H14">
        <v>0.27600000000000002</v>
      </c>
    </row>
    <row r="15" spans="3:15" x14ac:dyDescent="0.25">
      <c r="O15" t="s">
        <v>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1CA04-BCB7-4B91-BC24-7473393B2663}">
  <dimension ref="C4:E37"/>
  <sheetViews>
    <sheetView topLeftCell="A4" workbookViewId="0">
      <selection activeCell="J28" sqref="J28"/>
    </sheetView>
  </sheetViews>
  <sheetFormatPr defaultRowHeight="15" x14ac:dyDescent="0.25"/>
  <sheetData>
    <row r="4" spans="3:5" x14ac:dyDescent="0.25">
      <c r="C4" s="88" t="s">
        <v>60</v>
      </c>
      <c r="D4" s="88" t="s">
        <v>61</v>
      </c>
      <c r="E4" s="104" t="s">
        <v>62</v>
      </c>
    </row>
    <row r="5" spans="3:5" x14ac:dyDescent="0.25">
      <c r="C5" s="89"/>
      <c r="D5" s="89"/>
      <c r="E5" s="105"/>
    </row>
    <row r="6" spans="3:5" x14ac:dyDescent="0.25">
      <c r="C6" s="89"/>
      <c r="D6" s="89"/>
      <c r="E6" s="105"/>
    </row>
    <row r="7" spans="3:5" x14ac:dyDescent="0.25">
      <c r="C7" s="89"/>
      <c r="D7" s="89"/>
      <c r="E7" s="105"/>
    </row>
    <row r="8" spans="3:5" x14ac:dyDescent="0.25">
      <c r="C8" s="89"/>
      <c r="D8" s="89"/>
      <c r="E8" s="105"/>
    </row>
    <row r="9" spans="3:5" x14ac:dyDescent="0.25">
      <c r="C9" s="89"/>
      <c r="D9" s="89"/>
      <c r="E9" s="105"/>
    </row>
    <row r="10" spans="3:5" x14ac:dyDescent="0.25">
      <c r="C10" s="89"/>
      <c r="D10" s="89"/>
      <c r="E10" s="105"/>
    </row>
    <row r="11" spans="3:5" x14ac:dyDescent="0.25">
      <c r="C11" s="89"/>
      <c r="D11" s="89"/>
      <c r="E11" s="105"/>
    </row>
    <row r="12" spans="3:5" x14ac:dyDescent="0.25">
      <c r="C12" s="89"/>
      <c r="D12" s="89"/>
      <c r="E12" s="105"/>
    </row>
    <row r="13" spans="3:5" x14ac:dyDescent="0.25">
      <c r="C13" s="89"/>
      <c r="D13" s="89"/>
      <c r="E13" s="105"/>
    </row>
    <row r="14" spans="3:5" x14ac:dyDescent="0.25">
      <c r="C14" s="90"/>
      <c r="D14" s="90"/>
      <c r="E14" s="106"/>
    </row>
    <row r="15" spans="3:5" x14ac:dyDescent="0.25">
      <c r="C15" s="23">
        <v>4</v>
      </c>
      <c r="D15" s="23">
        <v>5</v>
      </c>
      <c r="E15" s="7">
        <f>SUM(C15:D15)</f>
        <v>9</v>
      </c>
    </row>
    <row r="16" spans="3:5" x14ac:dyDescent="0.25">
      <c r="C16" s="23">
        <v>7</v>
      </c>
      <c r="D16" s="23">
        <v>6</v>
      </c>
      <c r="E16" s="7">
        <f t="shared" ref="E16:E37" si="0">SUM(C16:D16)</f>
        <v>13</v>
      </c>
    </row>
    <row r="17" spans="3:5" x14ac:dyDescent="0.25">
      <c r="C17" s="23">
        <v>9</v>
      </c>
      <c r="D17" s="23">
        <v>6</v>
      </c>
      <c r="E17" s="7">
        <f t="shared" si="0"/>
        <v>15</v>
      </c>
    </row>
    <row r="18" spans="3:5" x14ac:dyDescent="0.25">
      <c r="C18" s="23">
        <v>4</v>
      </c>
      <c r="D18" s="23">
        <v>3</v>
      </c>
      <c r="E18" s="7">
        <f t="shared" si="0"/>
        <v>7</v>
      </c>
    </row>
    <row r="19" spans="3:5" x14ac:dyDescent="0.25">
      <c r="C19" s="23">
        <v>3</v>
      </c>
      <c r="D19" s="23">
        <v>3</v>
      </c>
      <c r="E19" s="7">
        <f t="shared" si="0"/>
        <v>6</v>
      </c>
    </row>
    <row r="20" spans="3:5" x14ac:dyDescent="0.25">
      <c r="C20" s="23">
        <v>10</v>
      </c>
      <c r="D20" s="23">
        <v>3</v>
      </c>
      <c r="E20" s="7">
        <f t="shared" si="0"/>
        <v>13</v>
      </c>
    </row>
    <row r="21" spans="3:5" x14ac:dyDescent="0.25">
      <c r="C21" s="23">
        <v>7</v>
      </c>
      <c r="D21" s="23">
        <v>3</v>
      </c>
      <c r="E21" s="7">
        <f t="shared" si="0"/>
        <v>10</v>
      </c>
    </row>
    <row r="22" spans="3:5" x14ac:dyDescent="0.25">
      <c r="C22" s="23">
        <v>11</v>
      </c>
      <c r="D22" s="23">
        <v>5</v>
      </c>
      <c r="E22" s="7">
        <f t="shared" si="0"/>
        <v>16</v>
      </c>
    </row>
    <row r="23" spans="3:5" x14ac:dyDescent="0.25">
      <c r="C23" s="23">
        <v>12</v>
      </c>
      <c r="D23" s="23">
        <v>9</v>
      </c>
      <c r="E23" s="7">
        <f t="shared" si="0"/>
        <v>21</v>
      </c>
    </row>
    <row r="24" spans="3:5" x14ac:dyDescent="0.25">
      <c r="C24" s="23">
        <v>20</v>
      </c>
      <c r="D24" s="23">
        <v>6</v>
      </c>
      <c r="E24" s="7">
        <f t="shared" si="0"/>
        <v>26</v>
      </c>
    </row>
    <row r="25" spans="3:5" x14ac:dyDescent="0.25">
      <c r="C25" s="23">
        <v>17</v>
      </c>
      <c r="D25" s="23">
        <v>2</v>
      </c>
      <c r="E25" s="7">
        <f t="shared" si="0"/>
        <v>19</v>
      </c>
    </row>
    <row r="26" spans="3:5" x14ac:dyDescent="0.25">
      <c r="C26" s="23">
        <v>13</v>
      </c>
      <c r="D26" s="23">
        <v>4</v>
      </c>
      <c r="E26" s="7">
        <f t="shared" si="0"/>
        <v>17</v>
      </c>
    </row>
    <row r="27" spans="3:5" x14ac:dyDescent="0.25">
      <c r="C27" s="23">
        <v>8</v>
      </c>
      <c r="D27" s="23">
        <v>1</v>
      </c>
      <c r="E27" s="7">
        <f t="shared" si="0"/>
        <v>9</v>
      </c>
    </row>
    <row r="28" spans="3:5" x14ac:dyDescent="0.25">
      <c r="C28" s="23">
        <v>11</v>
      </c>
      <c r="D28" s="23">
        <v>9</v>
      </c>
      <c r="E28" s="7">
        <f t="shared" si="0"/>
        <v>20</v>
      </c>
    </row>
    <row r="29" spans="3:5" x14ac:dyDescent="0.25">
      <c r="C29" s="23">
        <v>6</v>
      </c>
      <c r="D29" s="23">
        <v>4</v>
      </c>
      <c r="E29" s="7">
        <f t="shared" si="0"/>
        <v>10</v>
      </c>
    </row>
    <row r="30" spans="3:5" x14ac:dyDescent="0.25">
      <c r="C30" s="23">
        <v>13</v>
      </c>
      <c r="D30" s="23">
        <v>1</v>
      </c>
      <c r="E30" s="7">
        <f t="shared" si="0"/>
        <v>14</v>
      </c>
    </row>
    <row r="31" spans="3:5" x14ac:dyDescent="0.25">
      <c r="C31" s="23">
        <v>20</v>
      </c>
      <c r="D31" s="23">
        <v>5</v>
      </c>
      <c r="E31" s="7">
        <f t="shared" si="0"/>
        <v>25</v>
      </c>
    </row>
    <row r="32" spans="3:5" x14ac:dyDescent="0.25">
      <c r="C32" s="23">
        <v>11</v>
      </c>
      <c r="D32" s="23">
        <v>6</v>
      </c>
      <c r="E32" s="7">
        <f t="shared" si="0"/>
        <v>17</v>
      </c>
    </row>
    <row r="33" spans="3:5" x14ac:dyDescent="0.25">
      <c r="C33" s="23">
        <v>14</v>
      </c>
      <c r="D33" s="23"/>
      <c r="E33" s="7">
        <f t="shared" si="0"/>
        <v>14</v>
      </c>
    </row>
    <row r="34" spans="3:5" x14ac:dyDescent="0.25">
      <c r="C34" s="23">
        <v>6</v>
      </c>
      <c r="D34" s="23">
        <v>2</v>
      </c>
      <c r="E34" s="7">
        <f t="shared" si="0"/>
        <v>8</v>
      </c>
    </row>
    <row r="35" spans="3:5" x14ac:dyDescent="0.25">
      <c r="C35" s="23">
        <v>8</v>
      </c>
      <c r="D35" s="23">
        <v>6</v>
      </c>
      <c r="E35" s="7">
        <f t="shared" si="0"/>
        <v>14</v>
      </c>
    </row>
    <row r="36" spans="3:5" x14ac:dyDescent="0.25">
      <c r="C36" s="23">
        <v>13</v>
      </c>
      <c r="D36" s="23">
        <v>7</v>
      </c>
      <c r="E36" s="7">
        <f t="shared" si="0"/>
        <v>20</v>
      </c>
    </row>
    <row r="37" spans="3:5" x14ac:dyDescent="0.25">
      <c r="C37" s="24">
        <v>11</v>
      </c>
      <c r="D37" s="24">
        <v>3</v>
      </c>
      <c r="E37" s="18">
        <f t="shared" si="0"/>
        <v>14</v>
      </c>
    </row>
  </sheetData>
  <mergeCells count="3">
    <mergeCell ref="C4:C14"/>
    <mergeCell ref="D4:D14"/>
    <mergeCell ref="E4:E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7B2BA-5000-43B3-8D1E-58BD0C6958BE}">
  <dimension ref="C4:G37"/>
  <sheetViews>
    <sheetView topLeftCell="A7" workbookViewId="0">
      <selection activeCell="L39" sqref="L39"/>
    </sheetView>
  </sheetViews>
  <sheetFormatPr defaultRowHeight="15" x14ac:dyDescent="0.25"/>
  <sheetData>
    <row r="4" spans="3:7" x14ac:dyDescent="0.25">
      <c r="C4" s="88" t="s">
        <v>82</v>
      </c>
      <c r="D4" s="88" t="s">
        <v>83</v>
      </c>
      <c r="E4" s="88" t="s">
        <v>84</v>
      </c>
      <c r="F4" s="88" t="s">
        <v>85</v>
      </c>
      <c r="G4" s="107" t="s">
        <v>62</v>
      </c>
    </row>
    <row r="5" spans="3:7" x14ac:dyDescent="0.25">
      <c r="C5" s="89"/>
      <c r="D5" s="89"/>
      <c r="E5" s="89"/>
      <c r="F5" s="89"/>
      <c r="G5" s="108"/>
    </row>
    <row r="6" spans="3:7" x14ac:dyDescent="0.25">
      <c r="C6" s="89"/>
      <c r="D6" s="89"/>
      <c r="E6" s="89"/>
      <c r="F6" s="89"/>
      <c r="G6" s="108"/>
    </row>
    <row r="7" spans="3:7" x14ac:dyDescent="0.25">
      <c r="C7" s="89"/>
      <c r="D7" s="89"/>
      <c r="E7" s="89"/>
      <c r="F7" s="89"/>
      <c r="G7" s="108"/>
    </row>
    <row r="8" spans="3:7" x14ac:dyDescent="0.25">
      <c r="C8" s="89"/>
      <c r="D8" s="89"/>
      <c r="E8" s="89"/>
      <c r="F8" s="89"/>
      <c r="G8" s="108"/>
    </row>
    <row r="9" spans="3:7" x14ac:dyDescent="0.25">
      <c r="C9" s="89"/>
      <c r="D9" s="89"/>
      <c r="E9" s="89"/>
      <c r="F9" s="89"/>
      <c r="G9" s="108"/>
    </row>
    <row r="10" spans="3:7" x14ac:dyDescent="0.25">
      <c r="C10" s="89"/>
      <c r="D10" s="89"/>
      <c r="E10" s="89"/>
      <c r="F10" s="89"/>
      <c r="G10" s="108"/>
    </row>
    <row r="11" spans="3:7" x14ac:dyDescent="0.25">
      <c r="C11" s="89"/>
      <c r="D11" s="89"/>
      <c r="E11" s="89"/>
      <c r="F11" s="89"/>
      <c r="G11" s="108"/>
    </row>
    <row r="12" spans="3:7" x14ac:dyDescent="0.25">
      <c r="C12" s="89"/>
      <c r="D12" s="89"/>
      <c r="E12" s="89"/>
      <c r="F12" s="89"/>
      <c r="G12" s="108"/>
    </row>
    <row r="13" spans="3:7" x14ac:dyDescent="0.25">
      <c r="C13" s="89"/>
      <c r="D13" s="89"/>
      <c r="E13" s="89"/>
      <c r="F13" s="89"/>
      <c r="G13" s="108"/>
    </row>
    <row r="14" spans="3:7" x14ac:dyDescent="0.25">
      <c r="C14" s="90"/>
      <c r="D14" s="90"/>
      <c r="E14" s="90"/>
      <c r="F14" s="90"/>
      <c r="G14" s="109"/>
    </row>
    <row r="15" spans="3:7" x14ac:dyDescent="0.25">
      <c r="C15" s="23">
        <v>8</v>
      </c>
      <c r="D15" s="23"/>
      <c r="E15" s="23"/>
      <c r="F15" s="23">
        <v>3</v>
      </c>
      <c r="G15" s="7">
        <f>SUM(C15:F15)</f>
        <v>11</v>
      </c>
    </row>
    <row r="16" spans="3:7" x14ac:dyDescent="0.25">
      <c r="C16" s="23">
        <v>1</v>
      </c>
      <c r="D16" s="23"/>
      <c r="E16" s="23"/>
      <c r="F16" s="23">
        <v>1</v>
      </c>
      <c r="G16" s="7">
        <f t="shared" ref="G16:G37" si="0">SUM(C16:F16)</f>
        <v>2</v>
      </c>
    </row>
    <row r="17" spans="3:7" x14ac:dyDescent="0.25">
      <c r="C17" s="23">
        <v>1</v>
      </c>
      <c r="D17" s="23">
        <v>1</v>
      </c>
      <c r="E17" s="23">
        <v>1</v>
      </c>
      <c r="F17" s="23"/>
      <c r="G17" s="7">
        <f t="shared" si="0"/>
        <v>3</v>
      </c>
    </row>
    <row r="18" spans="3:7" x14ac:dyDescent="0.25">
      <c r="C18" s="23">
        <v>1</v>
      </c>
      <c r="D18" s="23"/>
      <c r="E18" s="23"/>
      <c r="F18" s="23"/>
      <c r="G18" s="7">
        <f t="shared" si="0"/>
        <v>1</v>
      </c>
    </row>
    <row r="19" spans="3:7" x14ac:dyDescent="0.25">
      <c r="C19" s="23"/>
      <c r="D19" s="23"/>
      <c r="E19" s="23"/>
      <c r="F19" s="23"/>
      <c r="G19" s="7">
        <f t="shared" si="0"/>
        <v>0</v>
      </c>
    </row>
    <row r="20" spans="3:7" x14ac:dyDescent="0.25">
      <c r="C20" s="23"/>
      <c r="D20" s="23"/>
      <c r="E20" s="23"/>
      <c r="F20" s="23"/>
      <c r="G20" s="7">
        <f t="shared" si="0"/>
        <v>0</v>
      </c>
    </row>
    <row r="21" spans="3:7" x14ac:dyDescent="0.25">
      <c r="C21" s="23">
        <v>1</v>
      </c>
      <c r="D21" s="23">
        <v>1</v>
      </c>
      <c r="E21" s="23">
        <v>1</v>
      </c>
      <c r="F21" s="23"/>
      <c r="G21" s="7">
        <f t="shared" si="0"/>
        <v>3</v>
      </c>
    </row>
    <row r="22" spans="3:7" x14ac:dyDescent="0.25">
      <c r="C22" s="23">
        <v>4</v>
      </c>
      <c r="D22" s="23"/>
      <c r="E22" s="23"/>
      <c r="F22" s="23">
        <v>1</v>
      </c>
      <c r="G22" s="7">
        <f t="shared" si="0"/>
        <v>5</v>
      </c>
    </row>
    <row r="23" spans="3:7" x14ac:dyDescent="0.25">
      <c r="C23" s="23"/>
      <c r="D23" s="23"/>
      <c r="E23" s="23"/>
      <c r="F23" s="23"/>
      <c r="G23" s="7">
        <f t="shared" si="0"/>
        <v>0</v>
      </c>
    </row>
    <row r="24" spans="3:7" x14ac:dyDescent="0.25">
      <c r="C24" s="23">
        <v>2</v>
      </c>
      <c r="D24" s="23"/>
      <c r="E24" s="23"/>
      <c r="F24" s="23">
        <v>2</v>
      </c>
      <c r="G24" s="7">
        <f t="shared" si="0"/>
        <v>4</v>
      </c>
    </row>
    <row r="25" spans="3:7" x14ac:dyDescent="0.25">
      <c r="C25" s="23">
        <v>2</v>
      </c>
      <c r="D25" s="23"/>
      <c r="E25" s="23"/>
      <c r="F25" s="23">
        <v>1</v>
      </c>
      <c r="G25" s="7">
        <f t="shared" si="0"/>
        <v>3</v>
      </c>
    </row>
    <row r="26" spans="3:7" x14ac:dyDescent="0.25">
      <c r="C26" s="23"/>
      <c r="D26" s="23">
        <v>1</v>
      </c>
      <c r="E26" s="23">
        <v>1</v>
      </c>
      <c r="F26" s="23">
        <v>1</v>
      </c>
      <c r="G26" s="7">
        <f t="shared" si="0"/>
        <v>3</v>
      </c>
    </row>
    <row r="27" spans="3:7" x14ac:dyDescent="0.25">
      <c r="C27" s="23">
        <v>1</v>
      </c>
      <c r="D27" s="23">
        <v>2</v>
      </c>
      <c r="E27" s="23"/>
      <c r="F27" s="23">
        <v>1</v>
      </c>
      <c r="G27" s="7">
        <f t="shared" si="0"/>
        <v>4</v>
      </c>
    </row>
    <row r="28" spans="3:7" x14ac:dyDescent="0.25">
      <c r="C28" s="23"/>
      <c r="D28" s="23"/>
      <c r="E28" s="23"/>
      <c r="F28" s="23"/>
      <c r="G28" s="7">
        <f t="shared" si="0"/>
        <v>0</v>
      </c>
    </row>
    <row r="29" spans="3:7" x14ac:dyDescent="0.25">
      <c r="C29" s="23"/>
      <c r="D29" s="23">
        <v>1</v>
      </c>
      <c r="E29" s="23"/>
      <c r="F29" s="23"/>
      <c r="G29" s="7">
        <f t="shared" si="0"/>
        <v>1</v>
      </c>
    </row>
    <row r="30" spans="3:7" x14ac:dyDescent="0.25">
      <c r="C30" s="23"/>
      <c r="D30" s="23"/>
      <c r="E30" s="23"/>
      <c r="F30" s="23"/>
      <c r="G30" s="7">
        <f t="shared" si="0"/>
        <v>0</v>
      </c>
    </row>
    <row r="31" spans="3:7" x14ac:dyDescent="0.25">
      <c r="C31" s="23"/>
      <c r="D31" s="23"/>
      <c r="E31" s="23"/>
      <c r="F31" s="23"/>
      <c r="G31" s="7">
        <f t="shared" si="0"/>
        <v>0</v>
      </c>
    </row>
    <row r="32" spans="3:7" x14ac:dyDescent="0.25">
      <c r="C32" s="23">
        <v>1</v>
      </c>
      <c r="D32" s="23"/>
      <c r="E32" s="23"/>
      <c r="F32" s="23">
        <v>2</v>
      </c>
      <c r="G32" s="7">
        <f t="shared" si="0"/>
        <v>3</v>
      </c>
    </row>
    <row r="33" spans="3:7" x14ac:dyDescent="0.25">
      <c r="C33" s="23">
        <v>1</v>
      </c>
      <c r="D33" s="23"/>
      <c r="E33" s="23"/>
      <c r="F33" s="23">
        <v>2</v>
      </c>
      <c r="G33" s="7">
        <f t="shared" si="0"/>
        <v>3</v>
      </c>
    </row>
    <row r="34" spans="3:7" x14ac:dyDescent="0.25">
      <c r="C34" s="23"/>
      <c r="D34" s="23"/>
      <c r="E34" s="23"/>
      <c r="F34" s="23"/>
      <c r="G34" s="7">
        <f t="shared" si="0"/>
        <v>0</v>
      </c>
    </row>
    <row r="35" spans="3:7" x14ac:dyDescent="0.25">
      <c r="C35" s="23">
        <v>1</v>
      </c>
      <c r="D35" s="23"/>
      <c r="E35" s="23"/>
      <c r="F35" s="23">
        <v>1</v>
      </c>
      <c r="G35" s="7">
        <f t="shared" si="0"/>
        <v>2</v>
      </c>
    </row>
    <row r="36" spans="3:7" x14ac:dyDescent="0.25">
      <c r="C36" s="23">
        <v>1</v>
      </c>
      <c r="D36" s="23"/>
      <c r="E36" s="23"/>
      <c r="F36" s="23"/>
      <c r="G36" s="7">
        <f t="shared" si="0"/>
        <v>1</v>
      </c>
    </row>
    <row r="37" spans="3:7" x14ac:dyDescent="0.25">
      <c r="C37" s="24"/>
      <c r="D37" s="24"/>
      <c r="E37" s="24"/>
      <c r="F37" s="24"/>
      <c r="G37" s="18">
        <f t="shared" si="0"/>
        <v>0</v>
      </c>
    </row>
  </sheetData>
  <mergeCells count="5">
    <mergeCell ref="C4:C14"/>
    <mergeCell ref="D4:D14"/>
    <mergeCell ref="E4:E14"/>
    <mergeCell ref="F4:F14"/>
    <mergeCell ref="G4:G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94D15-0BCC-442C-8BD5-461C5A55DA55}">
  <dimension ref="D7:G40"/>
  <sheetViews>
    <sheetView topLeftCell="A7" workbookViewId="0">
      <selection activeCell="F7" sqref="F7:F17"/>
    </sheetView>
  </sheetViews>
  <sheetFormatPr defaultRowHeight="15" x14ac:dyDescent="0.25"/>
  <cols>
    <col min="6" max="6" width="11.28515625" bestFit="1" customWidth="1"/>
  </cols>
  <sheetData>
    <row r="7" spans="4:7" x14ac:dyDescent="0.25">
      <c r="D7" s="88" t="s">
        <v>130</v>
      </c>
      <c r="E7" s="88" t="s">
        <v>131</v>
      </c>
      <c r="F7" s="88" t="s">
        <v>128</v>
      </c>
      <c r="G7" s="110" t="s">
        <v>129</v>
      </c>
    </row>
    <row r="8" spans="4:7" x14ac:dyDescent="0.25">
      <c r="D8" s="89"/>
      <c r="E8" s="89"/>
      <c r="F8" s="89"/>
      <c r="G8" s="110"/>
    </row>
    <row r="9" spans="4:7" x14ac:dyDescent="0.25">
      <c r="D9" s="89"/>
      <c r="E9" s="89"/>
      <c r="F9" s="89"/>
      <c r="G9" s="110"/>
    </row>
    <row r="10" spans="4:7" x14ac:dyDescent="0.25">
      <c r="D10" s="89"/>
      <c r="E10" s="89"/>
      <c r="F10" s="89"/>
      <c r="G10" s="110"/>
    </row>
    <row r="11" spans="4:7" x14ac:dyDescent="0.25">
      <c r="D11" s="89"/>
      <c r="E11" s="89"/>
      <c r="F11" s="89"/>
      <c r="G11" s="110"/>
    </row>
    <row r="12" spans="4:7" x14ac:dyDescent="0.25">
      <c r="D12" s="89"/>
      <c r="E12" s="89"/>
      <c r="F12" s="89"/>
      <c r="G12" s="110"/>
    </row>
    <row r="13" spans="4:7" x14ac:dyDescent="0.25">
      <c r="D13" s="89"/>
      <c r="E13" s="89"/>
      <c r="F13" s="89"/>
      <c r="G13" s="110"/>
    </row>
    <row r="14" spans="4:7" x14ac:dyDescent="0.25">
      <c r="D14" s="89"/>
      <c r="E14" s="89"/>
      <c r="F14" s="89"/>
      <c r="G14" s="110"/>
    </row>
    <row r="15" spans="4:7" x14ac:dyDescent="0.25">
      <c r="D15" s="89"/>
      <c r="E15" s="89"/>
      <c r="F15" s="89"/>
      <c r="G15" s="110"/>
    </row>
    <row r="16" spans="4:7" x14ac:dyDescent="0.25">
      <c r="D16" s="89"/>
      <c r="E16" s="89"/>
      <c r="F16" s="89"/>
      <c r="G16" s="110"/>
    </row>
    <row r="17" spans="4:7" x14ac:dyDescent="0.25">
      <c r="D17" s="90"/>
      <c r="E17" s="90"/>
      <c r="F17" s="90"/>
      <c r="G17" s="84"/>
    </row>
    <row r="18" spans="4:7" x14ac:dyDescent="0.25">
      <c r="D18" s="31">
        <v>9.2063492063492074</v>
      </c>
      <c r="E18" s="31">
        <v>4.7619047619047619</v>
      </c>
      <c r="F18" s="26">
        <f>(D18/E18)-1</f>
        <v>0.93333333333333357</v>
      </c>
      <c r="G18" s="3" t="s">
        <v>55</v>
      </c>
    </row>
    <row r="19" spans="4:7" x14ac:dyDescent="0.25">
      <c r="D19" s="31">
        <v>5.625</v>
      </c>
      <c r="E19" s="31">
        <v>7.8125</v>
      </c>
      <c r="F19" s="26">
        <f t="shared" ref="F19:F40" si="0">(D19/E19)-1</f>
        <v>-0.28000000000000003</v>
      </c>
      <c r="G19" s="5">
        <v>1.41</v>
      </c>
    </row>
    <row r="20" spans="4:7" x14ac:dyDescent="0.25">
      <c r="D20" s="31">
        <v>8.4905660377358494</v>
      </c>
      <c r="E20" s="31">
        <v>1.257861635220126</v>
      </c>
      <c r="F20" s="26">
        <f t="shared" si="0"/>
        <v>5.7499999999999991</v>
      </c>
      <c r="G20" s="5">
        <v>1.52</v>
      </c>
    </row>
    <row r="21" spans="4:7" x14ac:dyDescent="0.25">
      <c r="D21" s="31">
        <v>2.7522935779816518</v>
      </c>
      <c r="E21" s="31">
        <v>13.455657492354739</v>
      </c>
      <c r="F21" s="26">
        <f t="shared" si="0"/>
        <v>-0.79545454545454541</v>
      </c>
      <c r="G21" s="3" t="s">
        <v>56</v>
      </c>
    </row>
    <row r="22" spans="4:7" x14ac:dyDescent="0.25">
      <c r="D22" s="31">
        <v>3.2051282051282048</v>
      </c>
      <c r="E22" s="31">
        <v>12.820512820512819</v>
      </c>
      <c r="F22" s="26">
        <f t="shared" si="0"/>
        <v>-0.75</v>
      </c>
      <c r="G22" s="1">
        <v>4.6399999999999997</v>
      </c>
    </row>
    <row r="23" spans="4:7" x14ac:dyDescent="0.25">
      <c r="D23" s="31">
        <v>3.5830618892508146</v>
      </c>
      <c r="E23" s="31">
        <v>4.234527687296417</v>
      </c>
      <c r="F23" s="26">
        <f t="shared" si="0"/>
        <v>-0.15384615384615385</v>
      </c>
      <c r="G23" s="1">
        <v>6.04</v>
      </c>
    </row>
    <row r="24" spans="4:7" x14ac:dyDescent="0.25">
      <c r="D24" s="31">
        <v>4.0540540540540544</v>
      </c>
      <c r="E24" s="31">
        <v>1.6891891891891893</v>
      </c>
      <c r="F24" s="26">
        <f t="shared" si="0"/>
        <v>1.4</v>
      </c>
      <c r="G24" s="1">
        <v>7.55</v>
      </c>
    </row>
    <row r="25" spans="4:7" x14ac:dyDescent="0.25">
      <c r="D25" s="31">
        <v>9.5709570957095718</v>
      </c>
      <c r="E25" s="31">
        <v>1.3201320132013201</v>
      </c>
      <c r="F25" s="26">
        <f t="shared" si="0"/>
        <v>6.2500000000000009</v>
      </c>
      <c r="G25" s="1">
        <v>9.24</v>
      </c>
    </row>
    <row r="26" spans="4:7" x14ac:dyDescent="0.25">
      <c r="D26" s="31">
        <v>7.4675324675324672</v>
      </c>
      <c r="E26" s="31">
        <v>1.948051948051948</v>
      </c>
      <c r="F26" s="26">
        <f t="shared" si="0"/>
        <v>2.833333333333333</v>
      </c>
      <c r="G26" s="1">
        <v>9.51</v>
      </c>
    </row>
    <row r="27" spans="4:7" x14ac:dyDescent="0.25">
      <c r="D27" s="31">
        <v>1.6501650165016499</v>
      </c>
      <c r="E27" s="31">
        <v>7.9207920792079207</v>
      </c>
      <c r="F27" s="26">
        <f t="shared" si="0"/>
        <v>-0.79166666666666674</v>
      </c>
      <c r="G27" s="1">
        <v>12.44</v>
      </c>
    </row>
    <row r="28" spans="4:7" x14ac:dyDescent="0.25">
      <c r="D28" s="31">
        <v>1.6722408026755853</v>
      </c>
      <c r="E28" s="31">
        <v>12.709030100334449</v>
      </c>
      <c r="F28" s="26">
        <f t="shared" si="0"/>
        <v>-0.86842105263157898</v>
      </c>
      <c r="G28" s="1">
        <v>12.52</v>
      </c>
    </row>
    <row r="29" spans="4:7" x14ac:dyDescent="0.25">
      <c r="D29" s="31">
        <v>0.66006600660066006</v>
      </c>
      <c r="E29" s="31">
        <v>6.9306930693069315</v>
      </c>
      <c r="F29" s="26">
        <f t="shared" si="0"/>
        <v>-0.90476190476190477</v>
      </c>
      <c r="G29" s="1">
        <v>14.03</v>
      </c>
    </row>
    <row r="30" spans="4:7" x14ac:dyDescent="0.25">
      <c r="D30" s="31">
        <v>0</v>
      </c>
      <c r="E30" s="31">
        <v>0.98360655737704927</v>
      </c>
      <c r="F30" s="26">
        <f t="shared" si="0"/>
        <v>-1</v>
      </c>
      <c r="G30" s="1">
        <v>15.54</v>
      </c>
    </row>
    <row r="31" spans="4:7" x14ac:dyDescent="0.25">
      <c r="D31" s="31">
        <v>0</v>
      </c>
      <c r="E31" s="31">
        <v>3.5087719298245612</v>
      </c>
      <c r="F31" s="26">
        <f t="shared" si="0"/>
        <v>-1</v>
      </c>
      <c r="G31" s="1">
        <v>18.989999999999998</v>
      </c>
    </row>
    <row r="32" spans="4:7" x14ac:dyDescent="0.25">
      <c r="D32" s="31">
        <v>0</v>
      </c>
      <c r="E32" s="31">
        <v>3.1358885017421603</v>
      </c>
      <c r="F32" s="26">
        <f t="shared" si="0"/>
        <v>-1</v>
      </c>
      <c r="G32" s="1">
        <v>19.010000000000002</v>
      </c>
    </row>
    <row r="33" spans="4:7" x14ac:dyDescent="0.25">
      <c r="D33" s="31">
        <v>0.35335689045936397</v>
      </c>
      <c r="E33" s="31">
        <v>8.1272084805653702</v>
      </c>
      <c r="F33" s="26">
        <f t="shared" si="0"/>
        <v>-0.95652173913043481</v>
      </c>
      <c r="G33" s="1">
        <v>20.51</v>
      </c>
    </row>
    <row r="34" spans="4:7" x14ac:dyDescent="0.25">
      <c r="D34" s="31">
        <v>0.33444816053511706</v>
      </c>
      <c r="E34" s="31">
        <v>4.3478260869565215</v>
      </c>
      <c r="F34" s="26">
        <f t="shared" si="0"/>
        <v>-0.92307692307692313</v>
      </c>
      <c r="G34" s="1">
        <v>23.45</v>
      </c>
    </row>
    <row r="35" spans="4:7" x14ac:dyDescent="0.25">
      <c r="D35" s="31">
        <v>5.1118210862619806</v>
      </c>
      <c r="E35" s="31">
        <v>0.95846645367412142</v>
      </c>
      <c r="F35" s="26">
        <f t="shared" si="0"/>
        <v>4.333333333333333</v>
      </c>
      <c r="G35" s="1">
        <v>24.89</v>
      </c>
    </row>
    <row r="36" spans="4:7" x14ac:dyDescent="0.25">
      <c r="D36" s="31">
        <v>6.557377049180328</v>
      </c>
      <c r="E36" s="31">
        <v>0.65573770491803274</v>
      </c>
      <c r="F36" s="26">
        <f t="shared" si="0"/>
        <v>9.0000000000000018</v>
      </c>
      <c r="G36" s="1">
        <v>25.02</v>
      </c>
    </row>
    <row r="37" spans="4:7" x14ac:dyDescent="0.25">
      <c r="D37" s="31">
        <v>8.7542087542087543</v>
      </c>
      <c r="E37" s="31">
        <v>2.6936026936026933</v>
      </c>
      <c r="F37" s="26">
        <f t="shared" si="0"/>
        <v>2.2500000000000004</v>
      </c>
      <c r="G37" s="5">
        <v>27.72</v>
      </c>
    </row>
    <row r="38" spans="4:7" x14ac:dyDescent="0.25">
      <c r="D38" s="31">
        <v>9.2715231788079464</v>
      </c>
      <c r="E38" s="31">
        <v>5.629139072847682</v>
      </c>
      <c r="F38" s="26">
        <f t="shared" si="0"/>
        <v>0.64705882352941169</v>
      </c>
      <c r="G38" s="1">
        <v>28.48</v>
      </c>
    </row>
    <row r="39" spans="4:7" x14ac:dyDescent="0.25">
      <c r="D39" s="31">
        <v>0</v>
      </c>
      <c r="E39" s="31">
        <v>11.036789297658862</v>
      </c>
      <c r="F39" s="26">
        <f t="shared" si="0"/>
        <v>-1</v>
      </c>
      <c r="G39" s="1">
        <v>28.71</v>
      </c>
    </row>
    <row r="40" spans="4:7" x14ac:dyDescent="0.25">
      <c r="D40" s="52">
        <v>0</v>
      </c>
      <c r="E40" s="52">
        <v>13.548387096774196</v>
      </c>
      <c r="F40" s="60">
        <f t="shared" si="0"/>
        <v>-1</v>
      </c>
      <c r="G40" s="22">
        <v>31.6</v>
      </c>
    </row>
  </sheetData>
  <mergeCells count="4">
    <mergeCell ref="D7:D17"/>
    <mergeCell ref="E7:E17"/>
    <mergeCell ref="F7:F17"/>
    <mergeCell ref="G7:G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629E0-41C5-4ACA-BEA0-F88B95EAB28D}">
  <dimension ref="A1:BF37"/>
  <sheetViews>
    <sheetView topLeftCell="AD1" workbookViewId="0">
      <selection activeCell="AK1" sqref="AK1:AK11"/>
    </sheetView>
  </sheetViews>
  <sheetFormatPr defaultRowHeight="15" x14ac:dyDescent="0.25"/>
  <cols>
    <col min="1" max="16384" width="9.140625" style="27"/>
  </cols>
  <sheetData>
    <row r="1" spans="1:58" x14ac:dyDescent="0.25">
      <c r="A1" s="111" t="s">
        <v>0</v>
      </c>
      <c r="B1" s="114" t="s">
        <v>1</v>
      </c>
      <c r="C1" s="114" t="s">
        <v>2</v>
      </c>
      <c r="D1" s="114" t="s">
        <v>3</v>
      </c>
      <c r="E1" s="117" t="s">
        <v>4</v>
      </c>
      <c r="F1" s="117" t="s">
        <v>35</v>
      </c>
      <c r="G1" s="68" t="s">
        <v>5</v>
      </c>
      <c r="H1" s="68" t="s">
        <v>6</v>
      </c>
      <c r="I1" s="120" t="s">
        <v>7</v>
      </c>
      <c r="J1" s="68" t="s">
        <v>8</v>
      </c>
      <c r="K1" s="68" t="s">
        <v>57</v>
      </c>
      <c r="L1" s="68" t="s">
        <v>9</v>
      </c>
      <c r="M1" s="123" t="s">
        <v>10</v>
      </c>
      <c r="N1" s="68" t="s">
        <v>11</v>
      </c>
      <c r="O1" s="68" t="s">
        <v>12</v>
      </c>
      <c r="P1" s="68" t="s">
        <v>13</v>
      </c>
      <c r="Q1" s="68" t="s">
        <v>58</v>
      </c>
      <c r="R1" s="126" t="s">
        <v>59</v>
      </c>
      <c r="S1" s="68" t="s">
        <v>108</v>
      </c>
      <c r="T1" s="68" t="s">
        <v>14</v>
      </c>
      <c r="U1" s="120" t="s">
        <v>15</v>
      </c>
      <c r="V1" s="68" t="s">
        <v>64</v>
      </c>
      <c r="W1" s="68" t="s">
        <v>109</v>
      </c>
      <c r="X1" s="68" t="s">
        <v>66</v>
      </c>
      <c r="Y1" s="68" t="s">
        <v>67</v>
      </c>
      <c r="Z1" s="68" t="s">
        <v>68</v>
      </c>
      <c r="AA1" s="68" t="s">
        <v>69</v>
      </c>
      <c r="AB1" s="123" t="s">
        <v>70</v>
      </c>
      <c r="AC1" s="68" t="s">
        <v>71</v>
      </c>
      <c r="AD1" s="68" t="s">
        <v>72</v>
      </c>
      <c r="AE1" s="68" t="s">
        <v>110</v>
      </c>
      <c r="AF1" s="68" t="s">
        <v>74</v>
      </c>
      <c r="AG1" s="120" t="s">
        <v>115</v>
      </c>
      <c r="AH1" s="120" t="s">
        <v>140</v>
      </c>
      <c r="AI1" s="68" t="s">
        <v>77</v>
      </c>
      <c r="AJ1" s="68" t="s">
        <v>78</v>
      </c>
      <c r="AK1" s="68" t="s">
        <v>16</v>
      </c>
      <c r="AL1" s="68" t="s">
        <v>111</v>
      </c>
      <c r="AM1" s="68" t="s">
        <v>17</v>
      </c>
      <c r="AN1" s="68" t="s">
        <v>18</v>
      </c>
      <c r="AO1" s="120" t="s">
        <v>19</v>
      </c>
      <c r="AP1" s="120" t="s">
        <v>20</v>
      </c>
      <c r="AQ1" s="68" t="s">
        <v>21</v>
      </c>
      <c r="AR1" s="68" t="s">
        <v>22</v>
      </c>
      <c r="AS1" s="68" t="s">
        <v>23</v>
      </c>
      <c r="AT1" s="123" t="s">
        <v>24</v>
      </c>
      <c r="AU1" s="68" t="s">
        <v>25</v>
      </c>
      <c r="AV1" s="68" t="s">
        <v>80</v>
      </c>
      <c r="AW1" s="68" t="s">
        <v>81</v>
      </c>
      <c r="AX1" s="126" t="s">
        <v>112</v>
      </c>
      <c r="AY1" s="68" t="s">
        <v>86</v>
      </c>
      <c r="AZ1" s="71" t="s">
        <v>26</v>
      </c>
      <c r="BA1" s="129" t="s">
        <v>113</v>
      </c>
    </row>
    <row r="2" spans="1:58" x14ac:dyDescent="0.25">
      <c r="A2" s="112"/>
      <c r="B2" s="115"/>
      <c r="C2" s="115"/>
      <c r="D2" s="115"/>
      <c r="E2" s="118"/>
      <c r="F2" s="118"/>
      <c r="G2" s="69"/>
      <c r="H2" s="69"/>
      <c r="I2" s="121"/>
      <c r="J2" s="69"/>
      <c r="K2" s="69"/>
      <c r="L2" s="69"/>
      <c r="M2" s="124"/>
      <c r="N2" s="69"/>
      <c r="O2" s="69"/>
      <c r="P2" s="69"/>
      <c r="Q2" s="69"/>
      <c r="R2" s="127"/>
      <c r="S2" s="69"/>
      <c r="T2" s="69"/>
      <c r="U2" s="121"/>
      <c r="V2" s="69"/>
      <c r="W2" s="69"/>
      <c r="X2" s="77"/>
      <c r="Y2" s="69"/>
      <c r="Z2" s="69"/>
      <c r="AA2" s="69"/>
      <c r="AB2" s="124"/>
      <c r="AC2" s="69"/>
      <c r="AD2" s="69"/>
      <c r="AE2" s="69"/>
      <c r="AF2" s="69"/>
      <c r="AG2" s="121"/>
      <c r="AH2" s="121"/>
      <c r="AI2" s="69"/>
      <c r="AJ2" s="69"/>
      <c r="AK2" s="69"/>
      <c r="AL2" s="69"/>
      <c r="AM2" s="69"/>
      <c r="AN2" s="69"/>
      <c r="AO2" s="121"/>
      <c r="AP2" s="121"/>
      <c r="AQ2" s="69"/>
      <c r="AR2" s="69"/>
      <c r="AS2" s="69"/>
      <c r="AT2" s="124"/>
      <c r="AU2" s="69"/>
      <c r="AV2" s="69"/>
      <c r="AW2" s="69"/>
      <c r="AX2" s="127"/>
      <c r="AY2" s="69"/>
      <c r="AZ2" s="72"/>
      <c r="BA2" s="72"/>
    </row>
    <row r="3" spans="1:58" x14ac:dyDescent="0.25">
      <c r="A3" s="112"/>
      <c r="B3" s="115"/>
      <c r="C3" s="115"/>
      <c r="D3" s="115"/>
      <c r="E3" s="118"/>
      <c r="F3" s="118"/>
      <c r="G3" s="69"/>
      <c r="H3" s="69"/>
      <c r="I3" s="121"/>
      <c r="J3" s="69"/>
      <c r="K3" s="69"/>
      <c r="L3" s="69"/>
      <c r="M3" s="124"/>
      <c r="N3" s="69"/>
      <c r="O3" s="69"/>
      <c r="P3" s="69"/>
      <c r="Q3" s="69"/>
      <c r="R3" s="127"/>
      <c r="S3" s="69"/>
      <c r="T3" s="69"/>
      <c r="U3" s="121"/>
      <c r="V3" s="69"/>
      <c r="W3" s="69"/>
      <c r="X3" s="77"/>
      <c r="Y3" s="69"/>
      <c r="Z3" s="69"/>
      <c r="AA3" s="69"/>
      <c r="AB3" s="124"/>
      <c r="AC3" s="69"/>
      <c r="AD3" s="69"/>
      <c r="AE3" s="69"/>
      <c r="AF3" s="69"/>
      <c r="AG3" s="121"/>
      <c r="AH3" s="121"/>
      <c r="AI3" s="69"/>
      <c r="AJ3" s="69"/>
      <c r="AK3" s="69"/>
      <c r="AL3" s="69"/>
      <c r="AM3" s="69"/>
      <c r="AN3" s="69"/>
      <c r="AO3" s="121"/>
      <c r="AP3" s="121"/>
      <c r="AQ3" s="69"/>
      <c r="AR3" s="69"/>
      <c r="AS3" s="69"/>
      <c r="AT3" s="124"/>
      <c r="AU3" s="69"/>
      <c r="AV3" s="69"/>
      <c r="AW3" s="69"/>
      <c r="AX3" s="127"/>
      <c r="AY3" s="69"/>
      <c r="AZ3" s="72"/>
      <c r="BA3" s="72"/>
    </row>
    <row r="4" spans="1:58" x14ac:dyDescent="0.25">
      <c r="A4" s="112"/>
      <c r="B4" s="115"/>
      <c r="C4" s="115"/>
      <c r="D4" s="115"/>
      <c r="E4" s="118"/>
      <c r="F4" s="118"/>
      <c r="G4" s="69"/>
      <c r="H4" s="69"/>
      <c r="I4" s="121"/>
      <c r="J4" s="69"/>
      <c r="K4" s="69"/>
      <c r="L4" s="69"/>
      <c r="M4" s="124"/>
      <c r="N4" s="69"/>
      <c r="O4" s="69"/>
      <c r="P4" s="69"/>
      <c r="Q4" s="69"/>
      <c r="R4" s="127"/>
      <c r="S4" s="69"/>
      <c r="T4" s="69"/>
      <c r="U4" s="121"/>
      <c r="V4" s="69"/>
      <c r="W4" s="69"/>
      <c r="X4" s="77"/>
      <c r="Y4" s="69"/>
      <c r="Z4" s="69"/>
      <c r="AA4" s="69"/>
      <c r="AB4" s="124"/>
      <c r="AC4" s="69"/>
      <c r="AD4" s="69"/>
      <c r="AE4" s="69"/>
      <c r="AF4" s="69"/>
      <c r="AG4" s="121"/>
      <c r="AH4" s="121"/>
      <c r="AI4" s="69"/>
      <c r="AJ4" s="69"/>
      <c r="AK4" s="69"/>
      <c r="AL4" s="69"/>
      <c r="AM4" s="69"/>
      <c r="AN4" s="69"/>
      <c r="AO4" s="121"/>
      <c r="AP4" s="121"/>
      <c r="AQ4" s="69"/>
      <c r="AR4" s="69"/>
      <c r="AS4" s="69"/>
      <c r="AT4" s="124"/>
      <c r="AU4" s="69"/>
      <c r="AV4" s="69"/>
      <c r="AW4" s="69"/>
      <c r="AX4" s="127"/>
      <c r="AY4" s="69"/>
      <c r="AZ4" s="72"/>
      <c r="BA4" s="72"/>
    </row>
    <row r="5" spans="1:58" x14ac:dyDescent="0.25">
      <c r="A5" s="112"/>
      <c r="B5" s="115"/>
      <c r="C5" s="115"/>
      <c r="D5" s="115"/>
      <c r="E5" s="118"/>
      <c r="F5" s="118"/>
      <c r="G5" s="69"/>
      <c r="H5" s="69"/>
      <c r="I5" s="121"/>
      <c r="J5" s="69"/>
      <c r="K5" s="69"/>
      <c r="L5" s="69"/>
      <c r="M5" s="124"/>
      <c r="N5" s="69"/>
      <c r="O5" s="69"/>
      <c r="P5" s="69"/>
      <c r="Q5" s="69"/>
      <c r="R5" s="127"/>
      <c r="S5" s="69"/>
      <c r="T5" s="69"/>
      <c r="U5" s="121"/>
      <c r="V5" s="69"/>
      <c r="W5" s="69"/>
      <c r="X5" s="77"/>
      <c r="Y5" s="69"/>
      <c r="Z5" s="69"/>
      <c r="AA5" s="69"/>
      <c r="AB5" s="124"/>
      <c r="AC5" s="69"/>
      <c r="AD5" s="69"/>
      <c r="AE5" s="69"/>
      <c r="AF5" s="69"/>
      <c r="AG5" s="121"/>
      <c r="AH5" s="121"/>
      <c r="AI5" s="69"/>
      <c r="AJ5" s="69"/>
      <c r="AK5" s="69"/>
      <c r="AL5" s="69"/>
      <c r="AM5" s="69"/>
      <c r="AN5" s="69"/>
      <c r="AO5" s="121"/>
      <c r="AP5" s="121"/>
      <c r="AQ5" s="69"/>
      <c r="AR5" s="69"/>
      <c r="AS5" s="69"/>
      <c r="AT5" s="124"/>
      <c r="AU5" s="69"/>
      <c r="AV5" s="69"/>
      <c r="AW5" s="69"/>
      <c r="AX5" s="127"/>
      <c r="AY5" s="69"/>
      <c r="AZ5" s="72"/>
      <c r="BA5" s="72"/>
    </row>
    <row r="6" spans="1:58" x14ac:dyDescent="0.25">
      <c r="A6" s="112"/>
      <c r="B6" s="115"/>
      <c r="C6" s="115"/>
      <c r="D6" s="115"/>
      <c r="E6" s="118"/>
      <c r="F6" s="118"/>
      <c r="G6" s="69"/>
      <c r="H6" s="69"/>
      <c r="I6" s="121"/>
      <c r="J6" s="69"/>
      <c r="K6" s="69"/>
      <c r="L6" s="69"/>
      <c r="M6" s="124"/>
      <c r="N6" s="69"/>
      <c r="O6" s="69"/>
      <c r="P6" s="69"/>
      <c r="Q6" s="69"/>
      <c r="R6" s="127"/>
      <c r="S6" s="69"/>
      <c r="T6" s="69"/>
      <c r="U6" s="121"/>
      <c r="V6" s="69"/>
      <c r="W6" s="69"/>
      <c r="X6" s="77"/>
      <c r="Y6" s="69"/>
      <c r="Z6" s="69"/>
      <c r="AA6" s="69"/>
      <c r="AB6" s="124"/>
      <c r="AC6" s="69"/>
      <c r="AD6" s="69"/>
      <c r="AE6" s="69"/>
      <c r="AF6" s="69"/>
      <c r="AG6" s="121"/>
      <c r="AH6" s="121"/>
      <c r="AI6" s="69"/>
      <c r="AJ6" s="69"/>
      <c r="AK6" s="69"/>
      <c r="AL6" s="69"/>
      <c r="AM6" s="69"/>
      <c r="AN6" s="69"/>
      <c r="AO6" s="121"/>
      <c r="AP6" s="121"/>
      <c r="AQ6" s="69"/>
      <c r="AR6" s="69"/>
      <c r="AS6" s="69"/>
      <c r="AT6" s="124"/>
      <c r="AU6" s="69"/>
      <c r="AV6" s="69"/>
      <c r="AW6" s="69"/>
      <c r="AX6" s="127"/>
      <c r="AY6" s="69"/>
      <c r="AZ6" s="72"/>
      <c r="BA6" s="72"/>
    </row>
    <row r="7" spans="1:58" x14ac:dyDescent="0.25">
      <c r="A7" s="112"/>
      <c r="B7" s="115"/>
      <c r="C7" s="115"/>
      <c r="D7" s="115"/>
      <c r="E7" s="118"/>
      <c r="F7" s="118"/>
      <c r="G7" s="69"/>
      <c r="H7" s="69"/>
      <c r="I7" s="121"/>
      <c r="J7" s="69"/>
      <c r="K7" s="69"/>
      <c r="L7" s="69"/>
      <c r="M7" s="124"/>
      <c r="N7" s="69"/>
      <c r="O7" s="69"/>
      <c r="P7" s="69"/>
      <c r="Q7" s="69"/>
      <c r="R7" s="127"/>
      <c r="S7" s="69"/>
      <c r="T7" s="69"/>
      <c r="U7" s="121"/>
      <c r="V7" s="69"/>
      <c r="W7" s="69"/>
      <c r="X7" s="77"/>
      <c r="Y7" s="69"/>
      <c r="Z7" s="69"/>
      <c r="AA7" s="69"/>
      <c r="AB7" s="124"/>
      <c r="AC7" s="69"/>
      <c r="AD7" s="69"/>
      <c r="AE7" s="69"/>
      <c r="AF7" s="69"/>
      <c r="AG7" s="121"/>
      <c r="AH7" s="121"/>
      <c r="AI7" s="69"/>
      <c r="AJ7" s="69"/>
      <c r="AK7" s="69"/>
      <c r="AL7" s="69"/>
      <c r="AM7" s="69"/>
      <c r="AN7" s="69"/>
      <c r="AO7" s="121"/>
      <c r="AP7" s="121"/>
      <c r="AQ7" s="69"/>
      <c r="AR7" s="69"/>
      <c r="AS7" s="69"/>
      <c r="AT7" s="124"/>
      <c r="AU7" s="69"/>
      <c r="AV7" s="69"/>
      <c r="AW7" s="69"/>
      <c r="AX7" s="127"/>
      <c r="AY7" s="69"/>
      <c r="AZ7" s="72"/>
      <c r="BA7" s="72"/>
    </row>
    <row r="8" spans="1:58" x14ac:dyDescent="0.25">
      <c r="A8" s="112"/>
      <c r="B8" s="115"/>
      <c r="C8" s="115"/>
      <c r="D8" s="115"/>
      <c r="E8" s="118"/>
      <c r="F8" s="118"/>
      <c r="G8" s="69"/>
      <c r="H8" s="69"/>
      <c r="I8" s="121"/>
      <c r="J8" s="69"/>
      <c r="K8" s="69"/>
      <c r="L8" s="69"/>
      <c r="M8" s="124"/>
      <c r="N8" s="69"/>
      <c r="O8" s="69"/>
      <c r="P8" s="69"/>
      <c r="Q8" s="69"/>
      <c r="R8" s="127"/>
      <c r="S8" s="69"/>
      <c r="T8" s="69"/>
      <c r="U8" s="121"/>
      <c r="V8" s="69"/>
      <c r="W8" s="69"/>
      <c r="X8" s="77"/>
      <c r="Y8" s="69"/>
      <c r="Z8" s="69"/>
      <c r="AA8" s="69"/>
      <c r="AB8" s="124"/>
      <c r="AC8" s="69"/>
      <c r="AD8" s="69"/>
      <c r="AE8" s="69"/>
      <c r="AF8" s="69"/>
      <c r="AG8" s="121"/>
      <c r="AH8" s="121"/>
      <c r="AI8" s="69"/>
      <c r="AJ8" s="69"/>
      <c r="AK8" s="69"/>
      <c r="AL8" s="69"/>
      <c r="AM8" s="69"/>
      <c r="AN8" s="69"/>
      <c r="AO8" s="121"/>
      <c r="AP8" s="121"/>
      <c r="AQ8" s="69"/>
      <c r="AR8" s="69"/>
      <c r="AS8" s="69"/>
      <c r="AT8" s="124"/>
      <c r="AU8" s="69"/>
      <c r="AV8" s="69"/>
      <c r="AW8" s="69"/>
      <c r="AX8" s="127"/>
      <c r="AY8" s="69"/>
      <c r="AZ8" s="72"/>
      <c r="BA8" s="72"/>
    </row>
    <row r="9" spans="1:58" x14ac:dyDescent="0.25">
      <c r="A9" s="112"/>
      <c r="B9" s="115"/>
      <c r="C9" s="115"/>
      <c r="D9" s="115"/>
      <c r="E9" s="118"/>
      <c r="F9" s="118"/>
      <c r="G9" s="69"/>
      <c r="H9" s="69"/>
      <c r="I9" s="121"/>
      <c r="J9" s="69"/>
      <c r="K9" s="69"/>
      <c r="L9" s="69"/>
      <c r="M9" s="124"/>
      <c r="N9" s="69"/>
      <c r="O9" s="69"/>
      <c r="P9" s="69"/>
      <c r="Q9" s="69"/>
      <c r="R9" s="127"/>
      <c r="S9" s="69"/>
      <c r="T9" s="69"/>
      <c r="U9" s="121"/>
      <c r="V9" s="69"/>
      <c r="W9" s="69"/>
      <c r="X9" s="77"/>
      <c r="Y9" s="69"/>
      <c r="Z9" s="69"/>
      <c r="AA9" s="69"/>
      <c r="AB9" s="124"/>
      <c r="AC9" s="69"/>
      <c r="AD9" s="69"/>
      <c r="AE9" s="69"/>
      <c r="AF9" s="69"/>
      <c r="AG9" s="121"/>
      <c r="AH9" s="121"/>
      <c r="AI9" s="69"/>
      <c r="AJ9" s="69"/>
      <c r="AK9" s="69"/>
      <c r="AL9" s="69"/>
      <c r="AM9" s="69"/>
      <c r="AN9" s="69"/>
      <c r="AO9" s="121"/>
      <c r="AP9" s="121"/>
      <c r="AQ9" s="69"/>
      <c r="AR9" s="69"/>
      <c r="AS9" s="69"/>
      <c r="AT9" s="124"/>
      <c r="AU9" s="69"/>
      <c r="AV9" s="69"/>
      <c r="AW9" s="69"/>
      <c r="AX9" s="127"/>
      <c r="AY9" s="69"/>
      <c r="AZ9" s="72"/>
      <c r="BA9" s="72"/>
    </row>
    <row r="10" spans="1:58" x14ac:dyDescent="0.25">
      <c r="A10" s="112"/>
      <c r="B10" s="115"/>
      <c r="C10" s="115"/>
      <c r="D10" s="115"/>
      <c r="E10" s="118"/>
      <c r="F10" s="118"/>
      <c r="G10" s="69"/>
      <c r="H10" s="69"/>
      <c r="I10" s="121"/>
      <c r="J10" s="69"/>
      <c r="K10" s="69"/>
      <c r="L10" s="69"/>
      <c r="M10" s="124"/>
      <c r="N10" s="69"/>
      <c r="O10" s="69"/>
      <c r="P10" s="69"/>
      <c r="Q10" s="69"/>
      <c r="R10" s="127"/>
      <c r="S10" s="69"/>
      <c r="T10" s="69"/>
      <c r="U10" s="121"/>
      <c r="V10" s="69"/>
      <c r="W10" s="69"/>
      <c r="X10" s="77"/>
      <c r="Y10" s="69"/>
      <c r="Z10" s="69"/>
      <c r="AA10" s="69"/>
      <c r="AB10" s="124"/>
      <c r="AC10" s="69"/>
      <c r="AD10" s="69"/>
      <c r="AE10" s="69"/>
      <c r="AF10" s="69"/>
      <c r="AG10" s="121"/>
      <c r="AH10" s="121"/>
      <c r="AI10" s="69"/>
      <c r="AJ10" s="69"/>
      <c r="AK10" s="69"/>
      <c r="AL10" s="69"/>
      <c r="AM10" s="69"/>
      <c r="AN10" s="69"/>
      <c r="AO10" s="121"/>
      <c r="AP10" s="121"/>
      <c r="AQ10" s="69"/>
      <c r="AR10" s="69"/>
      <c r="AS10" s="69"/>
      <c r="AT10" s="124"/>
      <c r="AU10" s="69"/>
      <c r="AV10" s="69"/>
      <c r="AW10" s="69"/>
      <c r="AX10" s="127"/>
      <c r="AY10" s="69"/>
      <c r="AZ10" s="72"/>
      <c r="BA10" s="72"/>
    </row>
    <row r="11" spans="1:58" x14ac:dyDescent="0.25">
      <c r="A11" s="113"/>
      <c r="B11" s="116"/>
      <c r="C11" s="116"/>
      <c r="D11" s="116"/>
      <c r="E11" s="119"/>
      <c r="F11" s="119"/>
      <c r="G11" s="70"/>
      <c r="H11" s="70"/>
      <c r="I11" s="122"/>
      <c r="J11" s="70"/>
      <c r="K11" s="70"/>
      <c r="L11" s="70"/>
      <c r="M11" s="125"/>
      <c r="N11" s="70"/>
      <c r="O11" s="70"/>
      <c r="P11" s="70"/>
      <c r="Q11" s="70"/>
      <c r="R11" s="128"/>
      <c r="S11" s="70"/>
      <c r="T11" s="70"/>
      <c r="U11" s="122"/>
      <c r="V11" s="70"/>
      <c r="W11" s="70"/>
      <c r="X11" s="78"/>
      <c r="Y11" s="70"/>
      <c r="Z11" s="70"/>
      <c r="AA11" s="70"/>
      <c r="AB11" s="125"/>
      <c r="AC11" s="70"/>
      <c r="AD11" s="70"/>
      <c r="AE11" s="70"/>
      <c r="AF11" s="70"/>
      <c r="AG11" s="122"/>
      <c r="AH11" s="122"/>
      <c r="AI11" s="70"/>
      <c r="AJ11" s="70"/>
      <c r="AK11" s="70"/>
      <c r="AL11" s="70"/>
      <c r="AM11" s="70"/>
      <c r="AN11" s="70"/>
      <c r="AO11" s="122"/>
      <c r="AP11" s="122"/>
      <c r="AQ11" s="70"/>
      <c r="AR11" s="70"/>
      <c r="AS11" s="70"/>
      <c r="AT11" s="125"/>
      <c r="AU11" s="70"/>
      <c r="AV11" s="70"/>
      <c r="AW11" s="70"/>
      <c r="AX11" s="128"/>
      <c r="AY11" s="70"/>
      <c r="AZ11" s="73"/>
      <c r="BA11" s="73"/>
    </row>
    <row r="12" spans="1:58" x14ac:dyDescent="0.25">
      <c r="A12" s="28">
        <v>391</v>
      </c>
      <c r="B12" s="28" t="s">
        <v>41</v>
      </c>
      <c r="C12" s="28" t="s">
        <v>27</v>
      </c>
      <c r="D12" s="28" t="s">
        <v>28</v>
      </c>
      <c r="E12" s="29" t="s">
        <v>42</v>
      </c>
      <c r="F12" s="30" t="s">
        <v>55</v>
      </c>
      <c r="G12" s="31">
        <v>0</v>
      </c>
      <c r="H12" s="31">
        <v>0</v>
      </c>
      <c r="I12" s="31">
        <v>9.2063492063492074</v>
      </c>
      <c r="J12" s="31">
        <v>0.63492063492063489</v>
      </c>
      <c r="K12" s="31">
        <v>0</v>
      </c>
      <c r="L12" s="31">
        <v>0.95238095238095244</v>
      </c>
      <c r="M12" s="31">
        <v>0.95238095238095244</v>
      </c>
      <c r="N12" s="31">
        <v>4.4444444444444446</v>
      </c>
      <c r="O12" s="31">
        <v>0.31746031746031744</v>
      </c>
      <c r="P12" s="31">
        <v>0.31746031746031744</v>
      </c>
      <c r="Q12" s="31">
        <v>0</v>
      </c>
      <c r="R12" s="31">
        <v>2.8571428571428572</v>
      </c>
      <c r="S12" s="31">
        <v>0.31746031746031744</v>
      </c>
      <c r="T12" s="31">
        <v>0</v>
      </c>
      <c r="U12" s="31">
        <v>16.19047619047619</v>
      </c>
      <c r="V12" s="31">
        <v>5.0793650793650791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14.603174603174605</v>
      </c>
      <c r="AC12" s="31">
        <v>0</v>
      </c>
      <c r="AD12" s="31">
        <v>0.95238095238095244</v>
      </c>
      <c r="AE12" s="31">
        <v>0</v>
      </c>
      <c r="AF12" s="31">
        <v>0</v>
      </c>
      <c r="AG12" s="31">
        <v>9.2063492063492074</v>
      </c>
      <c r="AH12" s="31">
        <v>4.7619047619047619</v>
      </c>
      <c r="AI12" s="31">
        <v>0</v>
      </c>
      <c r="AJ12" s="31">
        <v>0</v>
      </c>
      <c r="AK12" s="31">
        <v>1.5873015873015872</v>
      </c>
      <c r="AL12" s="31">
        <v>0</v>
      </c>
      <c r="AM12" s="31">
        <v>0</v>
      </c>
      <c r="AN12" s="31">
        <v>0.95238095238095244</v>
      </c>
      <c r="AO12" s="31">
        <v>12.698412698412698</v>
      </c>
      <c r="AP12" s="31">
        <v>0.95238095238095244</v>
      </c>
      <c r="AQ12" s="31">
        <v>0.31746031746031744</v>
      </c>
      <c r="AR12" s="31">
        <v>7.6190476190476195</v>
      </c>
      <c r="AS12" s="31">
        <v>0.31746031746031744</v>
      </c>
      <c r="AT12" s="31">
        <v>0</v>
      </c>
      <c r="AU12" s="31">
        <v>0.63492063492063489</v>
      </c>
      <c r="AV12" s="31">
        <v>0</v>
      </c>
      <c r="AW12" s="31">
        <v>0</v>
      </c>
      <c r="AX12" s="31">
        <v>3.4920634920634921</v>
      </c>
      <c r="AY12" s="31">
        <v>0</v>
      </c>
      <c r="AZ12" s="32">
        <v>0.63492063492063489</v>
      </c>
      <c r="BA12" s="62">
        <f>(AX12+AT12+AB12+R12+M12)/((AX12+AT12+AB12+R12+M12)+(AP12+AO12+AH12+AG12+U12+I12))*100</f>
        <v>29.237288135593221</v>
      </c>
      <c r="BC12" s="61" t="s">
        <v>132</v>
      </c>
      <c r="BF12" s="39"/>
    </row>
    <row r="13" spans="1:58" x14ac:dyDescent="0.25">
      <c r="A13" s="28">
        <v>391</v>
      </c>
      <c r="B13" s="28" t="s">
        <v>41</v>
      </c>
      <c r="C13" s="28" t="s">
        <v>27</v>
      </c>
      <c r="D13" s="28" t="s">
        <v>28</v>
      </c>
      <c r="E13" s="29" t="s">
        <v>43</v>
      </c>
      <c r="F13" s="33">
        <v>1.41</v>
      </c>
      <c r="G13" s="31">
        <v>0</v>
      </c>
      <c r="H13" s="31">
        <v>0</v>
      </c>
      <c r="I13" s="31">
        <v>6.8750000000000009</v>
      </c>
      <c r="J13" s="31">
        <v>0.625</v>
      </c>
      <c r="K13" s="31">
        <v>0</v>
      </c>
      <c r="L13" s="31">
        <v>0</v>
      </c>
      <c r="M13" s="31">
        <v>1.25</v>
      </c>
      <c r="N13" s="31">
        <v>4.0625</v>
      </c>
      <c r="O13" s="31">
        <v>0</v>
      </c>
      <c r="P13" s="31">
        <v>0</v>
      </c>
      <c r="Q13" s="31">
        <v>0</v>
      </c>
      <c r="R13" s="31">
        <v>4.0625</v>
      </c>
      <c r="S13" s="31">
        <v>0</v>
      </c>
      <c r="T13" s="31">
        <v>0</v>
      </c>
      <c r="U13" s="31">
        <v>18.4375</v>
      </c>
      <c r="V13" s="31">
        <v>3.4375000000000004</v>
      </c>
      <c r="W13" s="31">
        <v>0</v>
      </c>
      <c r="X13" s="31">
        <v>0</v>
      </c>
      <c r="Y13" s="31">
        <v>0.3125</v>
      </c>
      <c r="Z13" s="31">
        <v>0</v>
      </c>
      <c r="AA13" s="31">
        <v>0</v>
      </c>
      <c r="AB13" s="31">
        <v>23.4375</v>
      </c>
      <c r="AC13" s="31">
        <v>0</v>
      </c>
      <c r="AD13" s="31">
        <v>0.625</v>
      </c>
      <c r="AE13" s="31">
        <v>0</v>
      </c>
      <c r="AF13" s="31">
        <v>0</v>
      </c>
      <c r="AG13" s="31">
        <v>5.625</v>
      </c>
      <c r="AH13" s="31">
        <v>7.8125</v>
      </c>
      <c r="AI13" s="31">
        <v>0</v>
      </c>
      <c r="AJ13" s="31">
        <v>0</v>
      </c>
      <c r="AK13" s="31">
        <v>1.875</v>
      </c>
      <c r="AL13" s="31">
        <v>0</v>
      </c>
      <c r="AM13" s="31">
        <v>0</v>
      </c>
      <c r="AN13" s="31">
        <v>1.875</v>
      </c>
      <c r="AO13" s="31">
        <v>7.5</v>
      </c>
      <c r="AP13" s="31">
        <v>4.6875</v>
      </c>
      <c r="AQ13" s="31">
        <v>0</v>
      </c>
      <c r="AR13" s="31">
        <v>5.9375</v>
      </c>
      <c r="AS13" s="31">
        <v>0</v>
      </c>
      <c r="AT13" s="31">
        <v>0</v>
      </c>
      <c r="AU13" s="31">
        <v>0.625</v>
      </c>
      <c r="AV13" s="31">
        <v>0</v>
      </c>
      <c r="AW13" s="31">
        <v>0</v>
      </c>
      <c r="AX13" s="31">
        <v>0.625</v>
      </c>
      <c r="AY13" s="31">
        <v>0</v>
      </c>
      <c r="AZ13" s="34">
        <v>0.3125</v>
      </c>
      <c r="BA13" s="63">
        <f t="shared" ref="BA13:BA34" si="0">(AX13+AT13+AB13+R13+M13)/((AX13+AT13+AB13+R13+M13)+(AP13+AO13+AH13+AG13+U13+I13))*100</f>
        <v>36.575875486381321</v>
      </c>
      <c r="BC13" s="43" t="s">
        <v>133</v>
      </c>
      <c r="BF13" s="39"/>
    </row>
    <row r="14" spans="1:58" x14ac:dyDescent="0.25">
      <c r="A14" s="28">
        <v>391</v>
      </c>
      <c r="B14" s="28" t="s">
        <v>41</v>
      </c>
      <c r="C14" s="28" t="s">
        <v>27</v>
      </c>
      <c r="D14" s="28" t="s">
        <v>29</v>
      </c>
      <c r="E14" s="29" t="s">
        <v>42</v>
      </c>
      <c r="F14" s="33">
        <v>1.52</v>
      </c>
      <c r="G14" s="31">
        <v>0</v>
      </c>
      <c r="H14" s="31">
        <v>0</v>
      </c>
      <c r="I14" s="31">
        <v>6.2893081761006293</v>
      </c>
      <c r="J14" s="31">
        <v>0.31446540880503149</v>
      </c>
      <c r="K14" s="31">
        <v>0</v>
      </c>
      <c r="L14" s="31">
        <v>0</v>
      </c>
      <c r="M14" s="31">
        <v>1.257861635220126</v>
      </c>
      <c r="N14" s="31">
        <v>1.5723270440251573</v>
      </c>
      <c r="O14" s="31">
        <v>0.31446540880503149</v>
      </c>
      <c r="P14" s="31">
        <v>0.31446540880503149</v>
      </c>
      <c r="Q14" s="31">
        <v>0</v>
      </c>
      <c r="R14" s="31">
        <v>4.716981132075472</v>
      </c>
      <c r="S14" s="31">
        <v>0</v>
      </c>
      <c r="T14" s="31">
        <v>0.94339622641509435</v>
      </c>
      <c r="U14" s="31">
        <v>22.955974842767297</v>
      </c>
      <c r="V14" s="31">
        <v>3.459119496855346</v>
      </c>
      <c r="W14" s="31">
        <v>0</v>
      </c>
      <c r="X14" s="31">
        <v>0</v>
      </c>
      <c r="Y14" s="31">
        <v>0.94339622641509435</v>
      </c>
      <c r="Z14" s="31">
        <v>0.62893081761006298</v>
      </c>
      <c r="AA14" s="31">
        <v>0</v>
      </c>
      <c r="AB14" s="31">
        <v>21.69811320754717</v>
      </c>
      <c r="AC14" s="31">
        <v>0</v>
      </c>
      <c r="AD14" s="31">
        <v>0.31446540880503149</v>
      </c>
      <c r="AE14" s="31">
        <v>0</v>
      </c>
      <c r="AF14" s="31">
        <v>0</v>
      </c>
      <c r="AG14" s="31">
        <v>8.4905660377358494</v>
      </c>
      <c r="AH14" s="31">
        <v>1.257861635220126</v>
      </c>
      <c r="AI14" s="31">
        <v>0</v>
      </c>
      <c r="AJ14" s="31">
        <v>0</v>
      </c>
      <c r="AK14" s="31">
        <v>1.5723270440251573</v>
      </c>
      <c r="AL14" s="31">
        <v>0</v>
      </c>
      <c r="AM14" s="31">
        <v>0</v>
      </c>
      <c r="AN14" s="31">
        <v>2.2012578616352201</v>
      </c>
      <c r="AO14" s="31">
        <v>7.232704402515723</v>
      </c>
      <c r="AP14" s="31">
        <v>8.8050314465408803</v>
      </c>
      <c r="AQ14" s="31">
        <v>0</v>
      </c>
      <c r="AR14" s="31">
        <v>1.8867924528301887</v>
      </c>
      <c r="AS14" s="31">
        <v>0.31446540880503149</v>
      </c>
      <c r="AT14" s="31">
        <v>0.62893081761006298</v>
      </c>
      <c r="AU14" s="31">
        <v>0</v>
      </c>
      <c r="AV14" s="31">
        <v>0</v>
      </c>
      <c r="AW14" s="31">
        <v>0</v>
      </c>
      <c r="AX14" s="31">
        <v>0.94339622641509435</v>
      </c>
      <c r="AY14" s="31">
        <v>0</v>
      </c>
      <c r="AZ14" s="34">
        <v>0.94339622641509435</v>
      </c>
      <c r="BA14" s="63">
        <f t="shared" si="0"/>
        <v>34.701492537313435</v>
      </c>
      <c r="BF14" s="39"/>
    </row>
    <row r="15" spans="1:58" x14ac:dyDescent="0.25">
      <c r="A15" s="28">
        <v>391</v>
      </c>
      <c r="B15" s="28" t="s">
        <v>41</v>
      </c>
      <c r="C15" s="28" t="s">
        <v>27</v>
      </c>
      <c r="D15" s="28" t="s">
        <v>30</v>
      </c>
      <c r="E15" s="29" t="s">
        <v>44</v>
      </c>
      <c r="F15" s="30" t="s">
        <v>56</v>
      </c>
      <c r="G15" s="31">
        <v>0</v>
      </c>
      <c r="H15" s="31">
        <v>0</v>
      </c>
      <c r="I15" s="31">
        <v>3.9755351681957185</v>
      </c>
      <c r="J15" s="31">
        <v>0</v>
      </c>
      <c r="K15" s="31">
        <v>0</v>
      </c>
      <c r="L15" s="31">
        <v>0</v>
      </c>
      <c r="M15" s="31">
        <v>0.3058103975535168</v>
      </c>
      <c r="N15" s="31">
        <v>3.3639143730886847</v>
      </c>
      <c r="O15" s="31">
        <v>0.3058103975535168</v>
      </c>
      <c r="P15" s="31">
        <v>0.3058103975535168</v>
      </c>
      <c r="Q15" s="31">
        <v>0</v>
      </c>
      <c r="R15" s="31">
        <v>2.1406727828746175</v>
      </c>
      <c r="S15" s="31">
        <v>0</v>
      </c>
      <c r="T15" s="31">
        <v>1.2232415902140672</v>
      </c>
      <c r="U15" s="31">
        <v>18.960244648318042</v>
      </c>
      <c r="V15" s="31">
        <v>18.348623853211009</v>
      </c>
      <c r="W15" s="31">
        <v>0</v>
      </c>
      <c r="X15" s="31">
        <v>0</v>
      </c>
      <c r="Y15" s="31">
        <v>0</v>
      </c>
      <c r="Z15" s="31">
        <v>1.2232415902140672</v>
      </c>
      <c r="AA15" s="31">
        <v>0</v>
      </c>
      <c r="AB15" s="31">
        <v>2.1406727828746175</v>
      </c>
      <c r="AC15" s="31">
        <v>0</v>
      </c>
      <c r="AD15" s="31">
        <v>0.6116207951070336</v>
      </c>
      <c r="AE15" s="31">
        <v>0.6116207951070336</v>
      </c>
      <c r="AF15" s="31">
        <v>0</v>
      </c>
      <c r="AG15" s="31">
        <v>2.7522935779816518</v>
      </c>
      <c r="AH15" s="31">
        <v>13.455657492354739</v>
      </c>
      <c r="AI15" s="31">
        <v>0</v>
      </c>
      <c r="AJ15" s="31">
        <v>0</v>
      </c>
      <c r="AK15" s="31">
        <v>1.834862385321101</v>
      </c>
      <c r="AL15" s="31">
        <v>0</v>
      </c>
      <c r="AM15" s="31">
        <v>0</v>
      </c>
      <c r="AN15" s="31">
        <v>0.6116207951070336</v>
      </c>
      <c r="AO15" s="31">
        <v>21.100917431192663</v>
      </c>
      <c r="AP15" s="31">
        <v>0.91743119266055051</v>
      </c>
      <c r="AQ15" s="31">
        <v>0</v>
      </c>
      <c r="AR15" s="31">
        <v>2.7522935779816518</v>
      </c>
      <c r="AS15" s="31">
        <v>0</v>
      </c>
      <c r="AT15" s="31">
        <v>0</v>
      </c>
      <c r="AU15" s="31">
        <v>1.5290519877675841</v>
      </c>
      <c r="AV15" s="31">
        <v>0</v>
      </c>
      <c r="AW15" s="31">
        <v>0</v>
      </c>
      <c r="AX15" s="31">
        <v>0.3058103975535168</v>
      </c>
      <c r="AY15" s="31">
        <v>0</v>
      </c>
      <c r="AZ15" s="34">
        <v>1.2232415902140672</v>
      </c>
      <c r="BA15" s="63">
        <f t="shared" si="0"/>
        <v>7.4074074074074066</v>
      </c>
      <c r="BF15" s="39"/>
    </row>
    <row r="16" spans="1:58" x14ac:dyDescent="0.25">
      <c r="A16" s="28">
        <v>391</v>
      </c>
      <c r="B16" s="28" t="s">
        <v>41</v>
      </c>
      <c r="C16" s="28" t="s">
        <v>27</v>
      </c>
      <c r="D16" s="28" t="s">
        <v>31</v>
      </c>
      <c r="E16" s="29" t="s">
        <v>34</v>
      </c>
      <c r="F16" s="35">
        <v>4.6399999999999997</v>
      </c>
      <c r="G16" s="31">
        <v>0</v>
      </c>
      <c r="H16" s="31">
        <v>0</v>
      </c>
      <c r="I16" s="31">
        <v>6.7307692307692308</v>
      </c>
      <c r="J16" s="31">
        <v>0</v>
      </c>
      <c r="K16" s="31">
        <v>0</v>
      </c>
      <c r="L16" s="31">
        <v>0</v>
      </c>
      <c r="M16" s="31">
        <v>0.32051282051282048</v>
      </c>
      <c r="N16" s="31">
        <v>2.8846153846153846</v>
      </c>
      <c r="O16" s="31">
        <v>0.64102564102564097</v>
      </c>
      <c r="P16" s="31">
        <v>0.32051282051282048</v>
      </c>
      <c r="Q16" s="31">
        <v>0</v>
      </c>
      <c r="R16" s="31">
        <v>1.9230769230769231</v>
      </c>
      <c r="S16" s="31">
        <v>0</v>
      </c>
      <c r="T16" s="31">
        <v>0</v>
      </c>
      <c r="U16" s="31">
        <v>23.717948717948715</v>
      </c>
      <c r="V16" s="31">
        <v>18.589743589743591</v>
      </c>
      <c r="W16" s="31">
        <v>0.32051282051282048</v>
      </c>
      <c r="X16" s="31">
        <v>0</v>
      </c>
      <c r="Y16" s="31">
        <v>0</v>
      </c>
      <c r="Z16" s="31">
        <v>0.32051282051282048</v>
      </c>
      <c r="AA16" s="31">
        <v>0</v>
      </c>
      <c r="AB16" s="31">
        <v>2.8846153846153846</v>
      </c>
      <c r="AC16" s="31">
        <v>0</v>
      </c>
      <c r="AD16" s="31">
        <v>0.64102564102564097</v>
      </c>
      <c r="AE16" s="31">
        <v>0.64102564102564097</v>
      </c>
      <c r="AF16" s="31">
        <v>0</v>
      </c>
      <c r="AG16" s="31">
        <v>3.2051282051282048</v>
      </c>
      <c r="AH16" s="31">
        <v>12.820512820512819</v>
      </c>
      <c r="AI16" s="31">
        <v>0</v>
      </c>
      <c r="AJ16" s="31">
        <v>0</v>
      </c>
      <c r="AK16" s="31">
        <v>0.32051282051282048</v>
      </c>
      <c r="AL16" s="31">
        <v>0</v>
      </c>
      <c r="AM16" s="31">
        <v>0</v>
      </c>
      <c r="AN16" s="31">
        <v>0.64102564102564097</v>
      </c>
      <c r="AO16" s="31">
        <v>16.346153846153847</v>
      </c>
      <c r="AP16" s="31">
        <v>2.2435897435897436</v>
      </c>
      <c r="AQ16" s="31">
        <v>0</v>
      </c>
      <c r="AR16" s="31">
        <v>2.5641025641025639</v>
      </c>
      <c r="AS16" s="31">
        <v>0</v>
      </c>
      <c r="AT16" s="31">
        <v>0.32051282051282048</v>
      </c>
      <c r="AU16" s="31">
        <v>0.64102564102564097</v>
      </c>
      <c r="AV16" s="31">
        <v>0.96153846153846156</v>
      </c>
      <c r="AW16" s="31">
        <v>0</v>
      </c>
      <c r="AX16" s="31">
        <v>0</v>
      </c>
      <c r="AY16" s="31">
        <v>0</v>
      </c>
      <c r="AZ16" s="34">
        <v>0</v>
      </c>
      <c r="BA16" s="63">
        <f t="shared" si="0"/>
        <v>7.7272727272727302</v>
      </c>
      <c r="BF16" s="39"/>
    </row>
    <row r="17" spans="1:58" x14ac:dyDescent="0.25">
      <c r="A17" s="28">
        <v>391</v>
      </c>
      <c r="B17" s="28" t="s">
        <v>41</v>
      </c>
      <c r="C17" s="28" t="s">
        <v>27</v>
      </c>
      <c r="D17" s="28" t="s">
        <v>45</v>
      </c>
      <c r="E17" s="29" t="s">
        <v>42</v>
      </c>
      <c r="F17" s="35">
        <v>6.04</v>
      </c>
      <c r="G17" s="31">
        <v>0</v>
      </c>
      <c r="H17" s="31">
        <v>0</v>
      </c>
      <c r="I17" s="31">
        <v>8.4690553745928341</v>
      </c>
      <c r="J17" s="31">
        <v>1.3029315960912053</v>
      </c>
      <c r="K17" s="31">
        <v>0</v>
      </c>
      <c r="L17" s="31">
        <v>0</v>
      </c>
      <c r="M17" s="31">
        <v>0.32573289902280134</v>
      </c>
      <c r="N17" s="31">
        <v>3.5830618892508146</v>
      </c>
      <c r="O17" s="31">
        <v>0.65146579804560267</v>
      </c>
      <c r="P17" s="31">
        <v>1.6286644951140066</v>
      </c>
      <c r="Q17" s="31">
        <v>0</v>
      </c>
      <c r="R17" s="31">
        <v>4.234527687296417</v>
      </c>
      <c r="S17" s="31">
        <v>0</v>
      </c>
      <c r="T17" s="31">
        <v>0</v>
      </c>
      <c r="U17" s="31">
        <v>22.475570032573287</v>
      </c>
      <c r="V17" s="31">
        <v>18.566775244299674</v>
      </c>
      <c r="W17" s="31">
        <v>0</v>
      </c>
      <c r="X17" s="31">
        <v>0</v>
      </c>
      <c r="Y17" s="31">
        <v>0</v>
      </c>
      <c r="Z17" s="31">
        <v>2.9315960912052117</v>
      </c>
      <c r="AA17" s="31">
        <v>0</v>
      </c>
      <c r="AB17" s="31">
        <v>1.3029315960912053</v>
      </c>
      <c r="AC17" s="31">
        <v>0</v>
      </c>
      <c r="AD17" s="31">
        <v>0</v>
      </c>
      <c r="AE17" s="31">
        <v>0</v>
      </c>
      <c r="AF17" s="31">
        <v>0</v>
      </c>
      <c r="AG17" s="31">
        <v>3.5830618892508146</v>
      </c>
      <c r="AH17" s="31">
        <v>4.234527687296417</v>
      </c>
      <c r="AI17" s="31">
        <v>0</v>
      </c>
      <c r="AJ17" s="31">
        <v>0</v>
      </c>
      <c r="AK17" s="31">
        <v>1.3029315960912053</v>
      </c>
      <c r="AL17" s="31">
        <v>0</v>
      </c>
      <c r="AM17" s="31">
        <v>0</v>
      </c>
      <c r="AN17" s="31">
        <v>4.234527687296417</v>
      </c>
      <c r="AO17" s="31">
        <v>11.726384364820847</v>
      </c>
      <c r="AP17" s="31">
        <v>3.2573289902280131</v>
      </c>
      <c r="AQ17" s="31">
        <v>0</v>
      </c>
      <c r="AR17" s="31">
        <v>4.234527687296417</v>
      </c>
      <c r="AS17" s="31">
        <v>0</v>
      </c>
      <c r="AT17" s="31">
        <v>0</v>
      </c>
      <c r="AU17" s="31">
        <v>1.9543973941368076</v>
      </c>
      <c r="AV17" s="31">
        <v>0</v>
      </c>
      <c r="AW17" s="31">
        <v>0</v>
      </c>
      <c r="AX17" s="31">
        <v>0</v>
      </c>
      <c r="AY17" s="31">
        <v>0</v>
      </c>
      <c r="AZ17" s="34">
        <v>0</v>
      </c>
      <c r="BA17" s="63">
        <f t="shared" si="0"/>
        <v>9.8360655737704938</v>
      </c>
      <c r="BF17" s="39"/>
    </row>
    <row r="18" spans="1:58" x14ac:dyDescent="0.25">
      <c r="A18" s="28">
        <v>391</v>
      </c>
      <c r="B18" s="28" t="s">
        <v>41</v>
      </c>
      <c r="C18" s="28" t="s">
        <v>27</v>
      </c>
      <c r="D18" s="28" t="s">
        <v>46</v>
      </c>
      <c r="E18" s="29" t="s">
        <v>42</v>
      </c>
      <c r="F18" s="35">
        <v>7.55</v>
      </c>
      <c r="G18" s="31">
        <v>0</v>
      </c>
      <c r="H18" s="31">
        <v>0</v>
      </c>
      <c r="I18" s="31">
        <v>3.3783783783783785</v>
      </c>
      <c r="J18" s="31">
        <v>0.67567567567567566</v>
      </c>
      <c r="K18" s="31">
        <v>0</v>
      </c>
      <c r="L18" s="31">
        <v>0</v>
      </c>
      <c r="M18" s="31">
        <v>0.67567567567567566</v>
      </c>
      <c r="N18" s="31">
        <v>5.0675675675675675</v>
      </c>
      <c r="O18" s="31">
        <v>0.67567567567567566</v>
      </c>
      <c r="P18" s="31">
        <v>0.33783783783783783</v>
      </c>
      <c r="Q18" s="31">
        <v>0</v>
      </c>
      <c r="R18" s="31">
        <v>3.3783783783783785</v>
      </c>
      <c r="S18" s="31">
        <v>0</v>
      </c>
      <c r="T18" s="31">
        <v>0</v>
      </c>
      <c r="U18" s="31">
        <v>44.594594594594597</v>
      </c>
      <c r="V18" s="31">
        <v>9.4594594594594597</v>
      </c>
      <c r="W18" s="31">
        <v>0</v>
      </c>
      <c r="X18" s="31">
        <v>0</v>
      </c>
      <c r="Y18" s="31">
        <v>0</v>
      </c>
      <c r="Z18" s="31">
        <v>1.0135135135135136</v>
      </c>
      <c r="AA18" s="31">
        <v>0</v>
      </c>
      <c r="AB18" s="31">
        <v>1.0135135135135136</v>
      </c>
      <c r="AC18" s="31">
        <v>0</v>
      </c>
      <c r="AD18" s="31">
        <v>1.0135135135135136</v>
      </c>
      <c r="AE18" s="31">
        <v>0</v>
      </c>
      <c r="AF18" s="31">
        <v>0</v>
      </c>
      <c r="AG18" s="31">
        <v>4.0540540540540544</v>
      </c>
      <c r="AH18" s="31">
        <v>1.6891891891891893</v>
      </c>
      <c r="AI18" s="31">
        <v>0</v>
      </c>
      <c r="AJ18" s="31">
        <v>0</v>
      </c>
      <c r="AK18" s="31">
        <v>1.6891891891891893</v>
      </c>
      <c r="AL18" s="31">
        <v>0</v>
      </c>
      <c r="AM18" s="31">
        <v>0</v>
      </c>
      <c r="AN18" s="31">
        <v>1.0135135135135136</v>
      </c>
      <c r="AO18" s="31">
        <v>12.162162162162163</v>
      </c>
      <c r="AP18" s="31">
        <v>4.0540540540540544</v>
      </c>
      <c r="AQ18" s="31">
        <v>0</v>
      </c>
      <c r="AR18" s="31">
        <v>1.6891891891891893</v>
      </c>
      <c r="AS18" s="31">
        <v>0</v>
      </c>
      <c r="AT18" s="31">
        <v>0</v>
      </c>
      <c r="AU18" s="31">
        <v>1.3513513513513513</v>
      </c>
      <c r="AV18" s="31">
        <v>0</v>
      </c>
      <c r="AW18" s="31">
        <v>0</v>
      </c>
      <c r="AX18" s="31">
        <v>1.0135135135135136</v>
      </c>
      <c r="AY18" s="31">
        <v>0</v>
      </c>
      <c r="AZ18" s="34">
        <v>0</v>
      </c>
      <c r="BA18" s="63">
        <f t="shared" si="0"/>
        <v>7.9999999999999991</v>
      </c>
      <c r="BF18" s="39"/>
    </row>
    <row r="19" spans="1:58" x14ac:dyDescent="0.25">
      <c r="A19" s="28">
        <v>391</v>
      </c>
      <c r="B19" s="28" t="s">
        <v>41</v>
      </c>
      <c r="C19" s="28" t="s">
        <v>27</v>
      </c>
      <c r="D19" s="28" t="s">
        <v>47</v>
      </c>
      <c r="E19" s="29" t="s">
        <v>48</v>
      </c>
      <c r="F19" s="35">
        <v>9.24</v>
      </c>
      <c r="G19" s="31">
        <v>0</v>
      </c>
      <c r="H19" s="31">
        <v>0</v>
      </c>
      <c r="I19" s="31">
        <v>6.9306930693069315</v>
      </c>
      <c r="J19" s="31">
        <v>0</v>
      </c>
      <c r="K19" s="31">
        <v>0</v>
      </c>
      <c r="L19" s="31">
        <v>0</v>
      </c>
      <c r="M19" s="31">
        <v>1.9801980198019802</v>
      </c>
      <c r="N19" s="31">
        <v>2.6402640264026402</v>
      </c>
      <c r="O19" s="31">
        <v>0</v>
      </c>
      <c r="P19" s="31">
        <v>0</v>
      </c>
      <c r="Q19" s="31">
        <v>0</v>
      </c>
      <c r="R19" s="31">
        <v>5.2805280528052805</v>
      </c>
      <c r="S19" s="31">
        <v>0</v>
      </c>
      <c r="T19" s="31">
        <v>0</v>
      </c>
      <c r="U19" s="31">
        <v>18.151815181518153</v>
      </c>
      <c r="V19" s="31">
        <v>15.841584158415841</v>
      </c>
      <c r="W19" s="31">
        <v>0</v>
      </c>
      <c r="X19" s="31">
        <v>0</v>
      </c>
      <c r="Y19" s="31">
        <v>0</v>
      </c>
      <c r="Z19" s="31">
        <v>0.33003300330033003</v>
      </c>
      <c r="AA19" s="31">
        <v>0</v>
      </c>
      <c r="AB19" s="31">
        <v>4.2904290429042904</v>
      </c>
      <c r="AC19" s="31">
        <v>0</v>
      </c>
      <c r="AD19" s="31">
        <v>0</v>
      </c>
      <c r="AE19" s="31">
        <v>0</v>
      </c>
      <c r="AF19" s="31">
        <v>0</v>
      </c>
      <c r="AG19" s="31">
        <v>9.5709570957095718</v>
      </c>
      <c r="AH19" s="31">
        <v>1.3201320132013201</v>
      </c>
      <c r="AI19" s="31">
        <v>0</v>
      </c>
      <c r="AJ19" s="31">
        <v>0</v>
      </c>
      <c r="AK19" s="31">
        <v>1.3201320132013201</v>
      </c>
      <c r="AL19" s="31">
        <v>0</v>
      </c>
      <c r="AM19" s="31">
        <v>0</v>
      </c>
      <c r="AN19" s="31">
        <v>0.99009900990099009</v>
      </c>
      <c r="AO19" s="31">
        <v>15.511551155115511</v>
      </c>
      <c r="AP19" s="31">
        <v>3.9603960396039604</v>
      </c>
      <c r="AQ19" s="31">
        <v>0</v>
      </c>
      <c r="AR19" s="31">
        <v>2.6402640264026402</v>
      </c>
      <c r="AS19" s="31">
        <v>0</v>
      </c>
      <c r="AT19" s="31">
        <v>0</v>
      </c>
      <c r="AU19" s="31">
        <v>6.9306930693069315</v>
      </c>
      <c r="AV19" s="31">
        <v>0</v>
      </c>
      <c r="AW19" s="31">
        <v>0</v>
      </c>
      <c r="AX19" s="31">
        <v>1.6501650165016499</v>
      </c>
      <c r="AY19" s="31">
        <v>0</v>
      </c>
      <c r="AZ19" s="34">
        <v>0.66006600660066006</v>
      </c>
      <c r="BA19" s="63">
        <f t="shared" si="0"/>
        <v>19.230769230769234</v>
      </c>
      <c r="BF19" s="39"/>
    </row>
    <row r="20" spans="1:58" x14ac:dyDescent="0.25">
      <c r="A20" s="28">
        <v>391</v>
      </c>
      <c r="B20" s="28" t="s">
        <v>41</v>
      </c>
      <c r="C20" s="28" t="s">
        <v>49</v>
      </c>
      <c r="D20" s="28" t="s">
        <v>28</v>
      </c>
      <c r="E20" s="29" t="s">
        <v>42</v>
      </c>
      <c r="F20" s="35">
        <v>9.51</v>
      </c>
      <c r="G20" s="31">
        <v>0</v>
      </c>
      <c r="H20" s="31">
        <v>0</v>
      </c>
      <c r="I20" s="31">
        <v>6.1688311688311686</v>
      </c>
      <c r="J20" s="31">
        <v>0</v>
      </c>
      <c r="K20" s="31">
        <v>0</v>
      </c>
      <c r="L20" s="31">
        <v>0</v>
      </c>
      <c r="M20" s="31">
        <v>0</v>
      </c>
      <c r="N20" s="31">
        <v>2.5974025974025974</v>
      </c>
      <c r="O20" s="31">
        <v>0</v>
      </c>
      <c r="P20" s="31">
        <v>0</v>
      </c>
      <c r="Q20" s="31">
        <v>0</v>
      </c>
      <c r="R20" s="31">
        <v>6.8181818181818175</v>
      </c>
      <c r="S20" s="31">
        <v>0</v>
      </c>
      <c r="T20" s="31">
        <v>0</v>
      </c>
      <c r="U20" s="31">
        <v>19.480519480519483</v>
      </c>
      <c r="V20" s="31">
        <v>27.27272727272727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5.8441558441558437</v>
      </c>
      <c r="AC20" s="31">
        <v>0</v>
      </c>
      <c r="AD20" s="31">
        <v>0.64935064935064934</v>
      </c>
      <c r="AE20" s="31">
        <v>0</v>
      </c>
      <c r="AF20" s="31">
        <v>0</v>
      </c>
      <c r="AG20" s="31">
        <v>7.4675324675324672</v>
      </c>
      <c r="AH20" s="31">
        <v>1.948051948051948</v>
      </c>
      <c r="AI20" s="31">
        <v>0</v>
      </c>
      <c r="AJ20" s="31">
        <v>0</v>
      </c>
      <c r="AK20" s="31">
        <v>0.97402597402597402</v>
      </c>
      <c r="AL20" s="31">
        <v>0</v>
      </c>
      <c r="AM20" s="31">
        <v>0</v>
      </c>
      <c r="AN20" s="31">
        <v>0</v>
      </c>
      <c r="AO20" s="31">
        <v>13.311688311688311</v>
      </c>
      <c r="AP20" s="31">
        <v>2.5974025974025974</v>
      </c>
      <c r="AQ20" s="31">
        <v>0.32467532467532467</v>
      </c>
      <c r="AR20" s="31">
        <v>2.2727272727272729</v>
      </c>
      <c r="AS20" s="31">
        <v>0</v>
      </c>
      <c r="AT20" s="31">
        <v>1.2987012987012987</v>
      </c>
      <c r="AU20" s="31">
        <v>0.97402597402597402</v>
      </c>
      <c r="AV20" s="31">
        <v>0</v>
      </c>
      <c r="AW20" s="31">
        <v>0</v>
      </c>
      <c r="AX20" s="31">
        <v>0</v>
      </c>
      <c r="AY20" s="31">
        <v>0</v>
      </c>
      <c r="AZ20" s="34">
        <v>0</v>
      </c>
      <c r="BA20" s="63">
        <f t="shared" si="0"/>
        <v>21.5</v>
      </c>
      <c r="BF20" s="39"/>
    </row>
    <row r="21" spans="1:58" x14ac:dyDescent="0.25">
      <c r="A21" s="28">
        <v>391</v>
      </c>
      <c r="B21" s="28" t="s">
        <v>41</v>
      </c>
      <c r="C21" s="28" t="s">
        <v>49</v>
      </c>
      <c r="D21" s="28" t="s">
        <v>29</v>
      </c>
      <c r="E21" s="29" t="s">
        <v>50</v>
      </c>
      <c r="F21" s="35">
        <v>12.44</v>
      </c>
      <c r="G21" s="31">
        <v>0</v>
      </c>
      <c r="H21" s="31">
        <v>0</v>
      </c>
      <c r="I21" s="31">
        <v>8.2508250825082499</v>
      </c>
      <c r="J21" s="31">
        <v>0</v>
      </c>
      <c r="K21" s="31">
        <v>0</v>
      </c>
      <c r="L21" s="31">
        <v>0</v>
      </c>
      <c r="M21" s="31">
        <v>2.6402640264026402</v>
      </c>
      <c r="N21" s="31">
        <v>2.3102310231023102</v>
      </c>
      <c r="O21" s="31">
        <v>1.3201320132013201</v>
      </c>
      <c r="P21" s="31">
        <v>0</v>
      </c>
      <c r="Q21" s="31">
        <v>0</v>
      </c>
      <c r="R21" s="31">
        <v>8.5808580858085808</v>
      </c>
      <c r="S21" s="31">
        <v>0</v>
      </c>
      <c r="T21" s="31">
        <v>1.3201320132013201</v>
      </c>
      <c r="U21" s="31">
        <v>11.881188118811881</v>
      </c>
      <c r="V21" s="31">
        <v>13.201320132013199</v>
      </c>
      <c r="W21" s="31">
        <v>0</v>
      </c>
      <c r="X21" s="31">
        <v>0</v>
      </c>
      <c r="Y21" s="31">
        <v>0</v>
      </c>
      <c r="Z21" s="31">
        <v>1.3201320132013201</v>
      </c>
      <c r="AA21" s="31">
        <v>0</v>
      </c>
      <c r="AB21" s="31">
        <v>0.33003300330033003</v>
      </c>
      <c r="AC21" s="31">
        <v>10.891089108910892</v>
      </c>
      <c r="AD21" s="31">
        <v>0.99009900990099009</v>
      </c>
      <c r="AE21" s="31">
        <v>0</v>
      </c>
      <c r="AF21" s="31">
        <v>2.3102310231023102</v>
      </c>
      <c r="AG21" s="31">
        <v>1.6501650165016499</v>
      </c>
      <c r="AH21" s="31">
        <v>7.9207920792079207</v>
      </c>
      <c r="AI21" s="31">
        <v>0</v>
      </c>
      <c r="AJ21" s="31">
        <v>0</v>
      </c>
      <c r="AK21" s="31">
        <v>0.99009900990099009</v>
      </c>
      <c r="AL21" s="31">
        <v>0</v>
      </c>
      <c r="AM21" s="31">
        <v>0</v>
      </c>
      <c r="AN21" s="31">
        <v>0</v>
      </c>
      <c r="AO21" s="31">
        <v>11.881188118811881</v>
      </c>
      <c r="AP21" s="31">
        <v>1.9801980198019802</v>
      </c>
      <c r="AQ21" s="31">
        <v>0</v>
      </c>
      <c r="AR21" s="31">
        <v>1.3201320132013201</v>
      </c>
      <c r="AS21" s="31">
        <v>0</v>
      </c>
      <c r="AT21" s="31">
        <v>4.6204620462046204</v>
      </c>
      <c r="AU21" s="31">
        <v>0.99009900990099009</v>
      </c>
      <c r="AV21" s="31">
        <v>0.66006600660066006</v>
      </c>
      <c r="AW21" s="31">
        <v>0</v>
      </c>
      <c r="AX21" s="31">
        <v>1.3201320132013201</v>
      </c>
      <c r="AY21" s="31">
        <v>0</v>
      </c>
      <c r="AZ21" s="34">
        <v>1.3201320132013201</v>
      </c>
      <c r="BA21" s="63">
        <f>(AX21+AT21+AB21+R21+M21)/((AX21+AT21+AB21+R21+M21)+(AP21+AO21+AH21+AG21+U21+I21))*100</f>
        <v>28.648648648648649</v>
      </c>
      <c r="BF21" s="39"/>
    </row>
    <row r="22" spans="1:58" x14ac:dyDescent="0.25">
      <c r="A22" s="28">
        <v>391</v>
      </c>
      <c r="B22" s="28" t="s">
        <v>41</v>
      </c>
      <c r="C22" s="28" t="s">
        <v>49</v>
      </c>
      <c r="D22" s="28" t="s">
        <v>30</v>
      </c>
      <c r="E22" s="29" t="s">
        <v>42</v>
      </c>
      <c r="F22" s="35">
        <v>12.52</v>
      </c>
      <c r="G22" s="31">
        <v>0</v>
      </c>
      <c r="H22" s="31">
        <v>0</v>
      </c>
      <c r="I22" s="31">
        <v>8.695652173913043</v>
      </c>
      <c r="J22" s="31">
        <v>0</v>
      </c>
      <c r="K22" s="31">
        <v>0</v>
      </c>
      <c r="L22" s="31">
        <v>0</v>
      </c>
      <c r="M22" s="31">
        <v>1.0033444816053512</v>
      </c>
      <c r="N22" s="31">
        <v>4.6822742474916383</v>
      </c>
      <c r="O22" s="31">
        <v>0.33444816053511706</v>
      </c>
      <c r="P22" s="31">
        <v>0</v>
      </c>
      <c r="Q22" s="31">
        <v>0</v>
      </c>
      <c r="R22" s="31">
        <v>6.3545150501672243</v>
      </c>
      <c r="S22" s="31">
        <v>0</v>
      </c>
      <c r="T22" s="31">
        <v>0.33444816053511706</v>
      </c>
      <c r="U22" s="31">
        <v>13.712374581939798</v>
      </c>
      <c r="V22" s="31">
        <v>15.384615384615385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0.33444816053511706</v>
      </c>
      <c r="AC22" s="31">
        <v>8.0267558528428093</v>
      </c>
      <c r="AD22" s="31">
        <v>0</v>
      </c>
      <c r="AE22" s="31">
        <v>0.66889632107023411</v>
      </c>
      <c r="AF22" s="31">
        <v>1.0033444816053512</v>
      </c>
      <c r="AG22" s="31">
        <v>1.6722408026755853</v>
      </c>
      <c r="AH22" s="31">
        <v>12.709030100334449</v>
      </c>
      <c r="AI22" s="31">
        <v>0</v>
      </c>
      <c r="AJ22" s="31">
        <v>0</v>
      </c>
      <c r="AK22" s="31">
        <v>1.6722408026755853</v>
      </c>
      <c r="AL22" s="31">
        <v>0</v>
      </c>
      <c r="AM22" s="31">
        <v>0</v>
      </c>
      <c r="AN22" s="31">
        <v>0.33444816053511706</v>
      </c>
      <c r="AO22" s="31">
        <v>11.371237458193979</v>
      </c>
      <c r="AP22" s="31">
        <v>1.3377926421404682</v>
      </c>
      <c r="AQ22" s="31">
        <v>0</v>
      </c>
      <c r="AR22" s="31">
        <v>2.0066889632107023</v>
      </c>
      <c r="AS22" s="31">
        <v>0</v>
      </c>
      <c r="AT22" s="31">
        <v>5.3511705685618729</v>
      </c>
      <c r="AU22" s="31">
        <v>1.0033444816053512</v>
      </c>
      <c r="AV22" s="31">
        <v>0</v>
      </c>
      <c r="AW22" s="31">
        <v>0</v>
      </c>
      <c r="AX22" s="31">
        <v>1.0033444816053512</v>
      </c>
      <c r="AY22" s="31">
        <v>0</v>
      </c>
      <c r="AZ22" s="34">
        <v>1.0033444816053512</v>
      </c>
      <c r="BA22" s="63">
        <f t="shared" si="0"/>
        <v>22.10526315789474</v>
      </c>
      <c r="BF22" s="39"/>
    </row>
    <row r="23" spans="1:58" x14ac:dyDescent="0.25">
      <c r="A23" s="28">
        <v>391</v>
      </c>
      <c r="B23" s="28" t="s">
        <v>41</v>
      </c>
      <c r="C23" s="28" t="s">
        <v>49</v>
      </c>
      <c r="D23" s="28" t="s">
        <v>31</v>
      </c>
      <c r="E23" s="29" t="s">
        <v>42</v>
      </c>
      <c r="F23" s="35">
        <v>14.03</v>
      </c>
      <c r="G23" s="31">
        <v>0</v>
      </c>
      <c r="H23" s="31">
        <v>0</v>
      </c>
      <c r="I23" s="31">
        <v>7.5907590759075907</v>
      </c>
      <c r="J23" s="31">
        <v>0</v>
      </c>
      <c r="K23" s="31">
        <v>0</v>
      </c>
      <c r="L23" s="31">
        <v>0</v>
      </c>
      <c r="M23" s="31">
        <v>0</v>
      </c>
      <c r="N23" s="31">
        <v>1.9801980198019802</v>
      </c>
      <c r="O23" s="31">
        <v>0</v>
      </c>
      <c r="P23" s="31">
        <v>0</v>
      </c>
      <c r="Q23" s="31">
        <v>0</v>
      </c>
      <c r="R23" s="31">
        <v>5.6105610561056105</v>
      </c>
      <c r="S23" s="31">
        <v>0</v>
      </c>
      <c r="T23" s="31">
        <v>0</v>
      </c>
      <c r="U23" s="31">
        <v>26.072607260726073</v>
      </c>
      <c r="V23" s="31">
        <v>14.85148514851485</v>
      </c>
      <c r="W23" s="31">
        <v>0</v>
      </c>
      <c r="X23" s="31">
        <v>0</v>
      </c>
      <c r="Y23" s="31">
        <v>0</v>
      </c>
      <c r="Z23" s="31">
        <v>2.3102310231023102</v>
      </c>
      <c r="AA23" s="31">
        <v>0</v>
      </c>
      <c r="AB23" s="31">
        <v>3.6303630363036308</v>
      </c>
      <c r="AC23" s="31">
        <v>0.66006600660066006</v>
      </c>
      <c r="AD23" s="31">
        <v>0.33003300330033003</v>
      </c>
      <c r="AE23" s="31">
        <v>0</v>
      </c>
      <c r="AF23" s="31">
        <v>0</v>
      </c>
      <c r="AG23" s="31">
        <v>0.66006600660066006</v>
      </c>
      <c r="AH23" s="31">
        <v>6.9306930693069315</v>
      </c>
      <c r="AI23" s="31">
        <v>0</v>
      </c>
      <c r="AJ23" s="31">
        <v>0</v>
      </c>
      <c r="AK23" s="31">
        <v>0.33003300330033003</v>
      </c>
      <c r="AL23" s="31">
        <v>0</v>
      </c>
      <c r="AM23" s="31">
        <v>0</v>
      </c>
      <c r="AN23" s="31">
        <v>0.33003300330033003</v>
      </c>
      <c r="AO23" s="31">
        <v>15.841584158415841</v>
      </c>
      <c r="AP23" s="31">
        <v>1.9801980198019802</v>
      </c>
      <c r="AQ23" s="31">
        <v>0</v>
      </c>
      <c r="AR23" s="31">
        <v>5.6105610561056105</v>
      </c>
      <c r="AS23" s="31">
        <v>0.99009900990099009</v>
      </c>
      <c r="AT23" s="31">
        <v>0.99009900990099009</v>
      </c>
      <c r="AU23" s="31">
        <v>0</v>
      </c>
      <c r="AV23" s="31">
        <v>0</v>
      </c>
      <c r="AW23" s="31">
        <v>0</v>
      </c>
      <c r="AX23" s="31">
        <v>0.99009900990099009</v>
      </c>
      <c r="AY23" s="31">
        <v>0</v>
      </c>
      <c r="AZ23" s="34">
        <v>2.3102310231023102</v>
      </c>
      <c r="BA23" s="63">
        <f t="shared" si="0"/>
        <v>15.96244131455399</v>
      </c>
      <c r="BF23" s="39"/>
    </row>
    <row r="24" spans="1:58" x14ac:dyDescent="0.25">
      <c r="A24" s="28">
        <v>391</v>
      </c>
      <c r="B24" s="28" t="s">
        <v>41</v>
      </c>
      <c r="C24" s="28" t="s">
        <v>49</v>
      </c>
      <c r="D24" s="28" t="s">
        <v>45</v>
      </c>
      <c r="E24" s="29" t="s">
        <v>42</v>
      </c>
      <c r="F24" s="35">
        <v>15.54</v>
      </c>
      <c r="G24" s="31">
        <v>0</v>
      </c>
      <c r="H24" s="31">
        <v>0</v>
      </c>
      <c r="I24" s="31">
        <v>11.803278688524591</v>
      </c>
      <c r="J24" s="31">
        <v>0</v>
      </c>
      <c r="K24" s="31">
        <v>0</v>
      </c>
      <c r="L24" s="31">
        <v>0</v>
      </c>
      <c r="M24" s="31">
        <v>0</v>
      </c>
      <c r="N24" s="31">
        <v>1.639344262295082</v>
      </c>
      <c r="O24" s="31">
        <v>0</v>
      </c>
      <c r="P24" s="31">
        <v>0</v>
      </c>
      <c r="Q24" s="31">
        <v>0</v>
      </c>
      <c r="R24" s="31">
        <v>2.9508196721311477</v>
      </c>
      <c r="S24" s="31">
        <v>0</v>
      </c>
      <c r="T24" s="31">
        <v>0</v>
      </c>
      <c r="U24" s="31">
        <v>37.049180327868854</v>
      </c>
      <c r="V24" s="31">
        <v>6.8852459016393448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7.2131147540983616</v>
      </c>
      <c r="AC24" s="31">
        <v>1.3114754098360655</v>
      </c>
      <c r="AD24" s="31">
        <v>0.32786885245901637</v>
      </c>
      <c r="AE24" s="31">
        <v>0</v>
      </c>
      <c r="AF24" s="31">
        <v>0</v>
      </c>
      <c r="AG24" s="31">
        <v>0</v>
      </c>
      <c r="AH24" s="31">
        <v>0.98360655737704927</v>
      </c>
      <c r="AI24" s="31">
        <v>0</v>
      </c>
      <c r="AJ24" s="31">
        <v>0</v>
      </c>
      <c r="AK24" s="31">
        <v>0.32786885245901637</v>
      </c>
      <c r="AL24" s="31">
        <v>0</v>
      </c>
      <c r="AM24" s="31">
        <v>0</v>
      </c>
      <c r="AN24" s="31">
        <v>0.98360655737704927</v>
      </c>
      <c r="AO24" s="31">
        <v>19.344262295081968</v>
      </c>
      <c r="AP24" s="31">
        <v>2.9508196721311477</v>
      </c>
      <c r="AQ24" s="31">
        <v>0</v>
      </c>
      <c r="AR24" s="31">
        <v>1.639344262295082</v>
      </c>
      <c r="AS24" s="31">
        <v>0</v>
      </c>
      <c r="AT24" s="31">
        <v>1.3114754098360655</v>
      </c>
      <c r="AU24" s="31">
        <v>1.639344262295082</v>
      </c>
      <c r="AV24" s="31">
        <v>0.32786885245901637</v>
      </c>
      <c r="AW24" s="31">
        <v>0</v>
      </c>
      <c r="AX24" s="31">
        <v>1.3114754098360655</v>
      </c>
      <c r="AY24" s="31">
        <v>0</v>
      </c>
      <c r="AZ24" s="34">
        <v>0</v>
      </c>
      <c r="BA24" s="63">
        <f t="shared" si="0"/>
        <v>15.057915057915059</v>
      </c>
      <c r="BF24" s="39"/>
    </row>
    <row r="25" spans="1:58" x14ac:dyDescent="0.25">
      <c r="A25" s="28">
        <v>391</v>
      </c>
      <c r="B25" s="28" t="s">
        <v>41</v>
      </c>
      <c r="C25" s="28" t="s">
        <v>49</v>
      </c>
      <c r="D25" s="28" t="s">
        <v>47</v>
      </c>
      <c r="E25" s="29" t="s">
        <v>51</v>
      </c>
      <c r="F25" s="35">
        <v>18.989999999999998</v>
      </c>
      <c r="G25" s="31">
        <v>0</v>
      </c>
      <c r="H25" s="31">
        <v>0</v>
      </c>
      <c r="I25" s="31">
        <v>7.0175438596491224</v>
      </c>
      <c r="J25" s="31">
        <v>0</v>
      </c>
      <c r="K25" s="31">
        <v>0</v>
      </c>
      <c r="L25" s="31">
        <v>0</v>
      </c>
      <c r="M25" s="31">
        <v>0.70175438596491224</v>
      </c>
      <c r="N25" s="31">
        <v>4.2105263157894735</v>
      </c>
      <c r="O25" s="31">
        <v>0</v>
      </c>
      <c r="P25" s="31">
        <v>0.70175438596491224</v>
      </c>
      <c r="Q25" s="31">
        <v>0</v>
      </c>
      <c r="R25" s="31">
        <v>7.0175438596491224</v>
      </c>
      <c r="S25" s="31">
        <v>0</v>
      </c>
      <c r="T25" s="31">
        <v>0</v>
      </c>
      <c r="U25" s="31">
        <v>30.87719298245614</v>
      </c>
      <c r="V25" s="31">
        <v>17.192982456140353</v>
      </c>
      <c r="W25" s="31">
        <v>0</v>
      </c>
      <c r="X25" s="31">
        <v>0</v>
      </c>
      <c r="Y25" s="31">
        <v>0</v>
      </c>
      <c r="Z25" s="31">
        <v>4.5614035087719298</v>
      </c>
      <c r="AA25" s="31">
        <v>0</v>
      </c>
      <c r="AB25" s="31">
        <v>0.70175438596491224</v>
      </c>
      <c r="AC25" s="31">
        <v>0.70175438596491224</v>
      </c>
      <c r="AD25" s="31">
        <v>1.0526315789473684</v>
      </c>
      <c r="AE25" s="31">
        <v>0.35087719298245612</v>
      </c>
      <c r="AF25" s="31">
        <v>0.35087719298245612</v>
      </c>
      <c r="AG25" s="31">
        <v>0</v>
      </c>
      <c r="AH25" s="31">
        <v>3.5087719298245612</v>
      </c>
      <c r="AI25" s="31">
        <v>0</v>
      </c>
      <c r="AJ25" s="31">
        <v>0</v>
      </c>
      <c r="AK25" s="31">
        <v>1.0526315789473684</v>
      </c>
      <c r="AL25" s="31">
        <v>0</v>
      </c>
      <c r="AM25" s="31">
        <v>0</v>
      </c>
      <c r="AN25" s="31">
        <v>1.4035087719298245</v>
      </c>
      <c r="AO25" s="31">
        <v>11.228070175438596</v>
      </c>
      <c r="AP25" s="31">
        <v>0.70175438596491224</v>
      </c>
      <c r="AQ25" s="31">
        <v>0</v>
      </c>
      <c r="AR25" s="31">
        <v>1.0526315789473684</v>
      </c>
      <c r="AS25" s="31">
        <v>0.35087719298245612</v>
      </c>
      <c r="AT25" s="31">
        <v>1.4035087719298245</v>
      </c>
      <c r="AU25" s="31">
        <v>2.807017543859649</v>
      </c>
      <c r="AV25" s="31">
        <v>0</v>
      </c>
      <c r="AW25" s="31">
        <v>0</v>
      </c>
      <c r="AX25" s="31">
        <v>0</v>
      </c>
      <c r="AY25" s="31">
        <v>0</v>
      </c>
      <c r="AZ25" s="34">
        <v>1.0526315789473684</v>
      </c>
      <c r="BA25" s="63">
        <f t="shared" si="0"/>
        <v>15.555555555555555</v>
      </c>
      <c r="BF25" s="39"/>
    </row>
    <row r="26" spans="1:58" x14ac:dyDescent="0.25">
      <c r="A26" s="28">
        <v>391</v>
      </c>
      <c r="B26" s="28" t="s">
        <v>41</v>
      </c>
      <c r="C26" s="28" t="s">
        <v>52</v>
      </c>
      <c r="D26" s="28" t="s">
        <v>28</v>
      </c>
      <c r="E26" s="29" t="s">
        <v>42</v>
      </c>
      <c r="F26" s="35">
        <v>19.010000000000002</v>
      </c>
      <c r="G26" s="31">
        <v>0</v>
      </c>
      <c r="H26" s="31">
        <v>0</v>
      </c>
      <c r="I26" s="31">
        <v>9.4076655052264808</v>
      </c>
      <c r="J26" s="31">
        <v>0</v>
      </c>
      <c r="K26" s="31">
        <v>0</v>
      </c>
      <c r="L26" s="31">
        <v>0</v>
      </c>
      <c r="M26" s="31">
        <v>0.69686411149825789</v>
      </c>
      <c r="N26" s="31">
        <v>2.4390243902439024</v>
      </c>
      <c r="O26" s="31">
        <v>0</v>
      </c>
      <c r="P26" s="31">
        <v>0</v>
      </c>
      <c r="Q26" s="31">
        <v>0</v>
      </c>
      <c r="R26" s="31">
        <v>3.484320557491289</v>
      </c>
      <c r="S26" s="31">
        <v>0</v>
      </c>
      <c r="T26" s="31">
        <v>0</v>
      </c>
      <c r="U26" s="31">
        <v>34.843205574912893</v>
      </c>
      <c r="V26" s="31">
        <v>11.846689895470384</v>
      </c>
      <c r="W26" s="31">
        <v>0</v>
      </c>
      <c r="X26" s="31">
        <v>0.34843205574912894</v>
      </c>
      <c r="Y26" s="31">
        <v>0</v>
      </c>
      <c r="Z26" s="31">
        <v>0.69686411149825789</v>
      </c>
      <c r="AA26" s="31">
        <v>0</v>
      </c>
      <c r="AB26" s="31">
        <v>4.529616724738676</v>
      </c>
      <c r="AC26" s="31">
        <v>0.34843205574912894</v>
      </c>
      <c r="AD26" s="31">
        <v>0</v>
      </c>
      <c r="AE26" s="31">
        <v>0</v>
      </c>
      <c r="AF26" s="31">
        <v>0.34843205574912894</v>
      </c>
      <c r="AG26" s="31">
        <v>0</v>
      </c>
      <c r="AH26" s="31">
        <v>3.1358885017421603</v>
      </c>
      <c r="AI26" s="31">
        <v>0</v>
      </c>
      <c r="AJ26" s="31">
        <v>0</v>
      </c>
      <c r="AK26" s="31">
        <v>1.0452961672473868</v>
      </c>
      <c r="AL26" s="31">
        <v>0</v>
      </c>
      <c r="AM26" s="31">
        <v>0</v>
      </c>
      <c r="AN26" s="31">
        <v>0.69686411149825789</v>
      </c>
      <c r="AO26" s="31">
        <v>16.376306620209057</v>
      </c>
      <c r="AP26" s="31">
        <v>3.8327526132404177</v>
      </c>
      <c r="AQ26" s="31">
        <v>0</v>
      </c>
      <c r="AR26" s="31">
        <v>2.4390243902439024</v>
      </c>
      <c r="AS26" s="31">
        <v>0</v>
      </c>
      <c r="AT26" s="31">
        <v>1.3937282229965158</v>
      </c>
      <c r="AU26" s="31">
        <v>0</v>
      </c>
      <c r="AV26" s="31">
        <v>0</v>
      </c>
      <c r="AW26" s="31">
        <v>0</v>
      </c>
      <c r="AX26" s="31">
        <v>0.34843205574912894</v>
      </c>
      <c r="AY26" s="31">
        <v>0</v>
      </c>
      <c r="AZ26" s="34">
        <v>1.7421602787456445</v>
      </c>
      <c r="BA26" s="63">
        <f t="shared" si="0"/>
        <v>13.392857142857146</v>
      </c>
      <c r="BF26" s="39"/>
    </row>
    <row r="27" spans="1:58" x14ac:dyDescent="0.25">
      <c r="A27" s="28">
        <v>391</v>
      </c>
      <c r="B27" s="28" t="s">
        <v>41</v>
      </c>
      <c r="C27" s="28" t="s">
        <v>52</v>
      </c>
      <c r="D27" s="28" t="s">
        <v>29</v>
      </c>
      <c r="E27" s="29" t="s">
        <v>42</v>
      </c>
      <c r="F27" s="35">
        <v>20.51</v>
      </c>
      <c r="G27" s="31">
        <v>0</v>
      </c>
      <c r="H27" s="31">
        <v>0</v>
      </c>
      <c r="I27" s="31">
        <v>8.1272084805653702</v>
      </c>
      <c r="J27" s="31">
        <v>0</v>
      </c>
      <c r="K27" s="31">
        <v>0</v>
      </c>
      <c r="L27" s="31">
        <v>0</v>
      </c>
      <c r="M27" s="31">
        <v>2.4734982332155475</v>
      </c>
      <c r="N27" s="31">
        <v>2.1201413427561837</v>
      </c>
      <c r="O27" s="31">
        <v>0</v>
      </c>
      <c r="P27" s="31">
        <v>0</v>
      </c>
      <c r="Q27" s="31">
        <v>0</v>
      </c>
      <c r="R27" s="31">
        <v>4.946996466431095</v>
      </c>
      <c r="S27" s="31">
        <v>0</v>
      </c>
      <c r="T27" s="31">
        <v>0</v>
      </c>
      <c r="U27" s="31">
        <v>29.328621908127207</v>
      </c>
      <c r="V27" s="31">
        <v>17.667844522968199</v>
      </c>
      <c r="W27" s="31">
        <v>0</v>
      </c>
      <c r="X27" s="31">
        <v>3.1802120141342751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0.70671378091872794</v>
      </c>
      <c r="AE27" s="31">
        <v>0</v>
      </c>
      <c r="AF27" s="31">
        <v>0.35335689045936397</v>
      </c>
      <c r="AG27" s="31">
        <v>0.35335689045936397</v>
      </c>
      <c r="AH27" s="31">
        <v>8.1272084805653702</v>
      </c>
      <c r="AI27" s="31">
        <v>0</v>
      </c>
      <c r="AJ27" s="31">
        <v>0</v>
      </c>
      <c r="AK27" s="31">
        <v>0.70671378091872794</v>
      </c>
      <c r="AL27" s="31">
        <v>0</v>
      </c>
      <c r="AM27" s="31">
        <v>0</v>
      </c>
      <c r="AN27" s="31">
        <v>0.35335689045936397</v>
      </c>
      <c r="AO27" s="31">
        <v>10.600706713780919</v>
      </c>
      <c r="AP27" s="31">
        <v>4.2402826855123674</v>
      </c>
      <c r="AQ27" s="31">
        <v>0</v>
      </c>
      <c r="AR27" s="31">
        <v>3.1802120141342751</v>
      </c>
      <c r="AS27" s="31">
        <v>0</v>
      </c>
      <c r="AT27" s="31">
        <v>1.0600706713780919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4">
        <v>2.4734982332155475</v>
      </c>
      <c r="BA27" s="63">
        <f t="shared" si="0"/>
        <v>12.244897959183675</v>
      </c>
      <c r="BF27" s="39"/>
    </row>
    <row r="28" spans="1:58" x14ac:dyDescent="0.25">
      <c r="A28" s="28">
        <v>391</v>
      </c>
      <c r="B28" s="28" t="s">
        <v>41</v>
      </c>
      <c r="C28" s="28" t="s">
        <v>52</v>
      </c>
      <c r="D28" s="28" t="s">
        <v>30</v>
      </c>
      <c r="E28" s="29" t="s">
        <v>53</v>
      </c>
      <c r="F28" s="35">
        <v>23.45</v>
      </c>
      <c r="G28" s="31">
        <v>0</v>
      </c>
      <c r="H28" s="31">
        <v>0</v>
      </c>
      <c r="I28" s="31">
        <v>9.0301003344481607</v>
      </c>
      <c r="J28" s="31">
        <v>0</v>
      </c>
      <c r="K28" s="31">
        <v>0</v>
      </c>
      <c r="L28" s="31">
        <v>0</v>
      </c>
      <c r="M28" s="31">
        <v>0.66889632107023411</v>
      </c>
      <c r="N28" s="31">
        <v>1.3377926421404682</v>
      </c>
      <c r="O28" s="31">
        <v>2.0066889632107023</v>
      </c>
      <c r="P28" s="31">
        <v>1.0033444816053512</v>
      </c>
      <c r="Q28" s="31">
        <v>0</v>
      </c>
      <c r="R28" s="31">
        <v>8.3612040133779271</v>
      </c>
      <c r="S28" s="31">
        <v>0</v>
      </c>
      <c r="T28" s="31">
        <v>0</v>
      </c>
      <c r="U28" s="31">
        <v>26.755852842809364</v>
      </c>
      <c r="V28" s="31">
        <v>14.046822742474916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9.0301003344481607</v>
      </c>
      <c r="AC28" s="31">
        <v>5.6856187290969897</v>
      </c>
      <c r="AD28" s="31">
        <v>0.33444816053511706</v>
      </c>
      <c r="AE28" s="31">
        <v>0</v>
      </c>
      <c r="AF28" s="31">
        <v>0.33444816053511706</v>
      </c>
      <c r="AG28" s="31">
        <v>0.33444816053511706</v>
      </c>
      <c r="AH28" s="31">
        <v>4.3478260869565215</v>
      </c>
      <c r="AI28" s="31">
        <v>0</v>
      </c>
      <c r="AJ28" s="31">
        <v>0</v>
      </c>
      <c r="AK28" s="31">
        <v>1.0033444816053512</v>
      </c>
      <c r="AL28" s="31">
        <v>0</v>
      </c>
      <c r="AM28" s="31">
        <v>0</v>
      </c>
      <c r="AN28" s="31">
        <v>0</v>
      </c>
      <c r="AO28" s="31">
        <v>9.0301003344481607</v>
      </c>
      <c r="AP28" s="31">
        <v>1.3377926421404682</v>
      </c>
      <c r="AQ28" s="31">
        <v>0.33444816053511706</v>
      </c>
      <c r="AR28" s="31">
        <v>2.3411371237458192</v>
      </c>
      <c r="AS28" s="31">
        <v>0</v>
      </c>
      <c r="AT28" s="31">
        <v>0</v>
      </c>
      <c r="AU28" s="31">
        <v>0.33444816053511706</v>
      </c>
      <c r="AV28" s="31">
        <v>0</v>
      </c>
      <c r="AW28" s="31">
        <v>0</v>
      </c>
      <c r="AX28" s="31">
        <v>0</v>
      </c>
      <c r="AY28" s="31">
        <v>0</v>
      </c>
      <c r="AZ28" s="34">
        <v>2.3411371237458192</v>
      </c>
      <c r="BA28" s="63">
        <f t="shared" si="0"/>
        <v>26.213592233009713</v>
      </c>
      <c r="BF28" s="39"/>
    </row>
    <row r="29" spans="1:58" x14ac:dyDescent="0.25">
      <c r="A29" s="28">
        <v>391</v>
      </c>
      <c r="B29" s="28" t="s">
        <v>41</v>
      </c>
      <c r="C29" s="28" t="s">
        <v>52</v>
      </c>
      <c r="D29" s="28" t="s">
        <v>31</v>
      </c>
      <c r="E29" s="29" t="s">
        <v>44</v>
      </c>
      <c r="F29" s="35">
        <v>24.89</v>
      </c>
      <c r="G29" s="31">
        <v>0</v>
      </c>
      <c r="H29" s="31">
        <v>0</v>
      </c>
      <c r="I29" s="31">
        <v>6.0702875399361016</v>
      </c>
      <c r="J29" s="31">
        <v>0</v>
      </c>
      <c r="K29" s="31">
        <v>0</v>
      </c>
      <c r="L29" s="31">
        <v>0</v>
      </c>
      <c r="M29" s="31">
        <v>0</v>
      </c>
      <c r="N29" s="31">
        <v>2.8753993610223643</v>
      </c>
      <c r="O29" s="31">
        <v>0.63897763578274758</v>
      </c>
      <c r="P29" s="31">
        <v>0</v>
      </c>
      <c r="Q29" s="31">
        <v>0</v>
      </c>
      <c r="R29" s="31">
        <v>5.4313099041533546</v>
      </c>
      <c r="S29" s="31">
        <v>0</v>
      </c>
      <c r="T29" s="31">
        <v>0</v>
      </c>
      <c r="U29" s="31">
        <v>38.019169329073485</v>
      </c>
      <c r="V29" s="31">
        <v>13.099041533546327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2.8753993610223643</v>
      </c>
      <c r="AC29" s="31">
        <v>0.95846645367412142</v>
      </c>
      <c r="AD29" s="31">
        <v>0.31948881789137379</v>
      </c>
      <c r="AE29" s="31">
        <v>0</v>
      </c>
      <c r="AF29" s="31">
        <v>0.31948881789137379</v>
      </c>
      <c r="AG29" s="31">
        <v>5.1118210862619806</v>
      </c>
      <c r="AH29" s="31">
        <v>0.95846645367412142</v>
      </c>
      <c r="AI29" s="31">
        <v>0</v>
      </c>
      <c r="AJ29" s="31">
        <v>0</v>
      </c>
      <c r="AK29" s="31">
        <v>1.2779552715654952</v>
      </c>
      <c r="AL29" s="31">
        <v>0</v>
      </c>
      <c r="AM29" s="31">
        <v>0</v>
      </c>
      <c r="AN29" s="31">
        <v>0.31948881789137379</v>
      </c>
      <c r="AO29" s="31">
        <v>16.932907348242811</v>
      </c>
      <c r="AP29" s="31">
        <v>0.63897763578274758</v>
      </c>
      <c r="AQ29" s="31">
        <v>0</v>
      </c>
      <c r="AR29" s="31">
        <v>1.9169329073482428</v>
      </c>
      <c r="AS29" s="31">
        <v>0</v>
      </c>
      <c r="AT29" s="31">
        <v>0</v>
      </c>
      <c r="AU29" s="31">
        <v>0.63897763578274758</v>
      </c>
      <c r="AV29" s="31">
        <v>0</v>
      </c>
      <c r="AW29" s="31">
        <v>0</v>
      </c>
      <c r="AX29" s="31">
        <v>0.95846645367412142</v>
      </c>
      <c r="AY29" s="31">
        <v>0</v>
      </c>
      <c r="AZ29" s="34">
        <v>0.63897763578274758</v>
      </c>
      <c r="BA29" s="63">
        <f t="shared" si="0"/>
        <v>12.033195020746886</v>
      </c>
      <c r="BF29" s="39"/>
    </row>
    <row r="30" spans="1:58" x14ac:dyDescent="0.25">
      <c r="A30" s="28">
        <v>391</v>
      </c>
      <c r="B30" s="28" t="s">
        <v>41</v>
      </c>
      <c r="C30" s="28" t="s">
        <v>52</v>
      </c>
      <c r="D30" s="28" t="s">
        <v>45</v>
      </c>
      <c r="E30" s="29" t="s">
        <v>42</v>
      </c>
      <c r="F30" s="35">
        <v>25.02</v>
      </c>
      <c r="G30" s="31">
        <v>0</v>
      </c>
      <c r="H30" s="31">
        <v>0</v>
      </c>
      <c r="I30" s="31">
        <v>5.2459016393442619</v>
      </c>
      <c r="J30" s="31">
        <v>0</v>
      </c>
      <c r="K30" s="31">
        <v>0</v>
      </c>
      <c r="L30" s="31">
        <v>0</v>
      </c>
      <c r="M30" s="31">
        <v>0.98360655737704927</v>
      </c>
      <c r="N30" s="31">
        <v>4.5901639344262293</v>
      </c>
      <c r="O30" s="31">
        <v>1.3114754098360655</v>
      </c>
      <c r="P30" s="31">
        <v>0</v>
      </c>
      <c r="Q30" s="31">
        <v>0</v>
      </c>
      <c r="R30" s="31">
        <v>4.5901639344262293</v>
      </c>
      <c r="S30" s="31">
        <v>0</v>
      </c>
      <c r="T30" s="31">
        <v>0</v>
      </c>
      <c r="U30" s="31">
        <v>45.901639344262293</v>
      </c>
      <c r="V30" s="31">
        <v>6.2295081967213122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1.639344262295082</v>
      </c>
      <c r="AC30" s="31">
        <v>2.2950819672131146</v>
      </c>
      <c r="AD30" s="31">
        <v>0</v>
      </c>
      <c r="AE30" s="31">
        <v>0</v>
      </c>
      <c r="AF30" s="31">
        <v>0</v>
      </c>
      <c r="AG30" s="31">
        <v>6.557377049180328</v>
      </c>
      <c r="AH30" s="31">
        <v>0.65573770491803274</v>
      </c>
      <c r="AI30" s="31">
        <v>0</v>
      </c>
      <c r="AJ30" s="31">
        <v>0.32786885245901637</v>
      </c>
      <c r="AK30" s="31">
        <v>1.3114754098360655</v>
      </c>
      <c r="AL30" s="31">
        <v>0</v>
      </c>
      <c r="AM30" s="31">
        <v>0</v>
      </c>
      <c r="AN30" s="31">
        <v>0.32786885245901637</v>
      </c>
      <c r="AO30" s="31">
        <v>12.786885245901638</v>
      </c>
      <c r="AP30" s="31">
        <v>2.622950819672131</v>
      </c>
      <c r="AQ30" s="31">
        <v>0</v>
      </c>
      <c r="AR30" s="31">
        <v>0.65573770491803274</v>
      </c>
      <c r="AS30" s="31">
        <v>0</v>
      </c>
      <c r="AT30" s="31">
        <v>0</v>
      </c>
      <c r="AU30" s="31">
        <v>0.65573770491803274</v>
      </c>
      <c r="AV30" s="31">
        <v>0</v>
      </c>
      <c r="AW30" s="31">
        <v>0</v>
      </c>
      <c r="AX30" s="31">
        <v>0.98360655737704927</v>
      </c>
      <c r="AY30" s="31">
        <v>0</v>
      </c>
      <c r="AZ30" s="34">
        <v>0.32786885245901637</v>
      </c>
      <c r="BA30" s="63">
        <f t="shared" si="0"/>
        <v>10</v>
      </c>
      <c r="BF30" s="39"/>
    </row>
    <row r="31" spans="1:58" x14ac:dyDescent="0.25">
      <c r="A31" s="28">
        <v>391</v>
      </c>
      <c r="B31" s="28" t="s">
        <v>41</v>
      </c>
      <c r="C31" s="28" t="s">
        <v>52</v>
      </c>
      <c r="D31" s="28" t="s">
        <v>46</v>
      </c>
      <c r="E31" s="29" t="s">
        <v>32</v>
      </c>
      <c r="F31" s="33">
        <v>27.72</v>
      </c>
      <c r="G31" s="31">
        <v>0</v>
      </c>
      <c r="H31" s="31">
        <v>0</v>
      </c>
      <c r="I31" s="31">
        <v>7.7441077441077439</v>
      </c>
      <c r="J31" s="31">
        <v>0</v>
      </c>
      <c r="K31" s="31">
        <v>0</v>
      </c>
      <c r="L31" s="31">
        <v>0</v>
      </c>
      <c r="M31" s="31">
        <v>0.33670033670033667</v>
      </c>
      <c r="N31" s="31">
        <v>3.0303030303030303</v>
      </c>
      <c r="O31" s="31">
        <v>1.0101010101010102</v>
      </c>
      <c r="P31" s="31">
        <v>0.33670033670033667</v>
      </c>
      <c r="Q31" s="31">
        <v>0</v>
      </c>
      <c r="R31" s="31">
        <v>2.6936026936026933</v>
      </c>
      <c r="S31" s="31">
        <v>0</v>
      </c>
      <c r="T31" s="31">
        <v>0</v>
      </c>
      <c r="U31" s="31">
        <v>22.558922558922561</v>
      </c>
      <c r="V31" s="31">
        <v>13.468013468013467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3.3670033670033668</v>
      </c>
      <c r="AC31" s="31">
        <v>3.7037037037037033</v>
      </c>
      <c r="AD31" s="31">
        <v>1.0101010101010102</v>
      </c>
      <c r="AE31" s="31">
        <v>0</v>
      </c>
      <c r="AF31" s="31">
        <v>0.33670033670033667</v>
      </c>
      <c r="AG31" s="31">
        <v>8.7542087542087543</v>
      </c>
      <c r="AH31" s="31">
        <v>2.6936026936026933</v>
      </c>
      <c r="AI31" s="31">
        <v>0</v>
      </c>
      <c r="AJ31" s="31">
        <v>0</v>
      </c>
      <c r="AK31" s="31">
        <v>1.0101010101010102</v>
      </c>
      <c r="AL31" s="31">
        <v>0</v>
      </c>
      <c r="AM31" s="31">
        <v>0</v>
      </c>
      <c r="AN31" s="31">
        <v>1.3468013468013467</v>
      </c>
      <c r="AO31" s="31">
        <v>13.468013468013467</v>
      </c>
      <c r="AP31" s="31">
        <v>4.7138047138047137</v>
      </c>
      <c r="AQ31" s="31">
        <v>0.33670033670033667</v>
      </c>
      <c r="AR31" s="31">
        <v>3.7037037037037033</v>
      </c>
      <c r="AS31" s="31">
        <v>0</v>
      </c>
      <c r="AT31" s="31">
        <v>0.67340067340067333</v>
      </c>
      <c r="AU31" s="31">
        <v>1.3468013468013467</v>
      </c>
      <c r="AV31" s="31">
        <v>0</v>
      </c>
      <c r="AW31" s="31">
        <v>0</v>
      </c>
      <c r="AX31" s="31">
        <v>0</v>
      </c>
      <c r="AY31" s="31">
        <v>0</v>
      </c>
      <c r="AZ31" s="34">
        <v>2.3569023569023568</v>
      </c>
      <c r="BA31" s="63">
        <f t="shared" si="0"/>
        <v>10.552763819095476</v>
      </c>
      <c r="BF31" s="39"/>
    </row>
    <row r="32" spans="1:58" x14ac:dyDescent="0.25">
      <c r="A32" s="28">
        <v>391</v>
      </c>
      <c r="B32" s="28" t="s">
        <v>41</v>
      </c>
      <c r="C32" s="28" t="s">
        <v>52</v>
      </c>
      <c r="D32" s="28" t="s">
        <v>47</v>
      </c>
      <c r="E32" s="29" t="s">
        <v>54</v>
      </c>
      <c r="F32" s="35">
        <v>28.48</v>
      </c>
      <c r="G32" s="31">
        <v>0</v>
      </c>
      <c r="H32" s="31">
        <v>0</v>
      </c>
      <c r="I32" s="31">
        <v>9.6026490066225172</v>
      </c>
      <c r="J32" s="31">
        <v>0</v>
      </c>
      <c r="K32" s="31">
        <v>0</v>
      </c>
      <c r="L32" s="31">
        <v>0</v>
      </c>
      <c r="M32" s="31">
        <v>0.66225165562913912</v>
      </c>
      <c r="N32" s="31">
        <v>1.6556291390728477</v>
      </c>
      <c r="O32" s="31">
        <v>1.6556291390728477</v>
      </c>
      <c r="P32" s="31">
        <v>0.99337748344370869</v>
      </c>
      <c r="Q32" s="31">
        <v>0</v>
      </c>
      <c r="R32" s="31">
        <v>4.6357615894039732</v>
      </c>
      <c r="S32" s="31">
        <v>0</v>
      </c>
      <c r="T32" s="31">
        <v>0.33112582781456956</v>
      </c>
      <c r="U32" s="31">
        <v>20.52980132450331</v>
      </c>
      <c r="V32" s="31">
        <v>16.556291390728479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0.99337748344370869</v>
      </c>
      <c r="AC32" s="31">
        <v>1.9867549668874174</v>
      </c>
      <c r="AD32" s="31">
        <v>0.66225165562913912</v>
      </c>
      <c r="AE32" s="31">
        <v>0</v>
      </c>
      <c r="AF32" s="31">
        <v>0.99337748344370869</v>
      </c>
      <c r="AG32" s="31">
        <v>9.2715231788079464</v>
      </c>
      <c r="AH32" s="31">
        <v>5.629139072847682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0.33112582781456956</v>
      </c>
      <c r="AO32" s="31">
        <v>12.913907284768211</v>
      </c>
      <c r="AP32" s="31">
        <v>1.3245033112582782</v>
      </c>
      <c r="AQ32" s="31">
        <v>0</v>
      </c>
      <c r="AR32" s="31">
        <v>4.9668874172185431</v>
      </c>
      <c r="AS32" s="31">
        <v>0.66225165562913912</v>
      </c>
      <c r="AT32" s="31">
        <v>0.66225165562913912</v>
      </c>
      <c r="AU32" s="31">
        <v>1.3245033112582782</v>
      </c>
      <c r="AV32" s="31">
        <v>0</v>
      </c>
      <c r="AW32" s="31">
        <v>0</v>
      </c>
      <c r="AX32" s="31">
        <v>0.66225165562913912</v>
      </c>
      <c r="AY32" s="31">
        <v>0</v>
      </c>
      <c r="AZ32" s="34">
        <v>0.99337748344370869</v>
      </c>
      <c r="BA32" s="63">
        <f t="shared" si="0"/>
        <v>11.386138613861387</v>
      </c>
      <c r="BF32" s="39"/>
    </row>
    <row r="33" spans="1:58" x14ac:dyDescent="0.25">
      <c r="A33" s="28">
        <v>391</v>
      </c>
      <c r="B33" s="28" t="s">
        <v>41</v>
      </c>
      <c r="C33" s="28" t="s">
        <v>33</v>
      </c>
      <c r="D33" s="28" t="s">
        <v>28</v>
      </c>
      <c r="E33" s="29" t="s">
        <v>42</v>
      </c>
      <c r="F33" s="35">
        <v>28.71</v>
      </c>
      <c r="G33" s="31">
        <v>0</v>
      </c>
      <c r="H33" s="31">
        <v>0</v>
      </c>
      <c r="I33" s="31">
        <v>9.0301003344481607</v>
      </c>
      <c r="J33" s="31">
        <v>0</v>
      </c>
      <c r="K33" s="31">
        <v>0</v>
      </c>
      <c r="L33" s="31">
        <v>0</v>
      </c>
      <c r="M33" s="31">
        <v>0.66889632107023411</v>
      </c>
      <c r="N33" s="31">
        <v>0.66889632107023411</v>
      </c>
      <c r="O33" s="31">
        <v>0.33444816053511706</v>
      </c>
      <c r="P33" s="31">
        <v>0</v>
      </c>
      <c r="Q33" s="31">
        <v>0</v>
      </c>
      <c r="R33" s="31">
        <v>6.6889632107023411</v>
      </c>
      <c r="S33" s="31">
        <v>0</v>
      </c>
      <c r="T33" s="31">
        <v>0</v>
      </c>
      <c r="U33" s="31">
        <v>24.414715719063544</v>
      </c>
      <c r="V33" s="31">
        <v>14.046822742474916</v>
      </c>
      <c r="W33" s="31">
        <v>0</v>
      </c>
      <c r="X33" s="31">
        <v>3.3444816053511706</v>
      </c>
      <c r="Y33" s="31">
        <v>0</v>
      </c>
      <c r="Z33" s="31">
        <v>0</v>
      </c>
      <c r="AA33" s="31">
        <v>0</v>
      </c>
      <c r="AB33" s="31">
        <v>0</v>
      </c>
      <c r="AC33" s="31">
        <v>2.6755852842809364</v>
      </c>
      <c r="AD33" s="31">
        <v>1.0033444816053512</v>
      </c>
      <c r="AE33" s="31">
        <v>0</v>
      </c>
      <c r="AF33" s="31">
        <v>0.66889632107023411</v>
      </c>
      <c r="AG33" s="31">
        <v>0</v>
      </c>
      <c r="AH33" s="31">
        <v>11.036789297658862</v>
      </c>
      <c r="AI33" s="31">
        <v>0</v>
      </c>
      <c r="AJ33" s="31">
        <v>0</v>
      </c>
      <c r="AK33" s="31">
        <v>2.0066889632107023</v>
      </c>
      <c r="AL33" s="31">
        <v>0</v>
      </c>
      <c r="AM33" s="31">
        <v>0</v>
      </c>
      <c r="AN33" s="31">
        <v>0</v>
      </c>
      <c r="AO33" s="31">
        <v>9.6989966555183944</v>
      </c>
      <c r="AP33" s="31">
        <v>5.3511705685618729</v>
      </c>
      <c r="AQ33" s="31">
        <v>0.33444816053511706</v>
      </c>
      <c r="AR33" s="31">
        <v>3.3444816053511706</v>
      </c>
      <c r="AS33" s="31">
        <v>0.33444816053511706</v>
      </c>
      <c r="AT33" s="31">
        <v>1.0033444816053512</v>
      </c>
      <c r="AU33" s="31">
        <v>0.33444816053511706</v>
      </c>
      <c r="AV33" s="31">
        <v>0.33444816053511706</v>
      </c>
      <c r="AW33" s="31">
        <v>0</v>
      </c>
      <c r="AX33" s="31">
        <v>0.33444816053511706</v>
      </c>
      <c r="AY33" s="31">
        <v>0</v>
      </c>
      <c r="AZ33" s="34">
        <v>2.3411371237458192</v>
      </c>
      <c r="BA33" s="63">
        <f t="shared" si="0"/>
        <v>12.745098039215685</v>
      </c>
      <c r="BF33" s="39"/>
    </row>
    <row r="34" spans="1:58" x14ac:dyDescent="0.25">
      <c r="A34" s="36">
        <v>391</v>
      </c>
      <c r="B34" s="36" t="s">
        <v>41</v>
      </c>
      <c r="C34" s="36" t="s">
        <v>33</v>
      </c>
      <c r="D34" s="36" t="s">
        <v>29</v>
      </c>
      <c r="E34" s="37" t="s">
        <v>44</v>
      </c>
      <c r="F34" s="38">
        <v>31.6</v>
      </c>
      <c r="G34" s="52">
        <v>0</v>
      </c>
      <c r="H34" s="52">
        <v>0</v>
      </c>
      <c r="I34" s="52">
        <v>6.4516129032258061</v>
      </c>
      <c r="J34" s="52">
        <v>0</v>
      </c>
      <c r="K34" s="52">
        <v>0</v>
      </c>
      <c r="L34" s="52">
        <v>0</v>
      </c>
      <c r="M34" s="52">
        <v>0.967741935483871</v>
      </c>
      <c r="N34" s="52">
        <v>1.2903225806451613</v>
      </c>
      <c r="O34" s="52">
        <v>1.2903225806451613</v>
      </c>
      <c r="P34" s="52">
        <v>0</v>
      </c>
      <c r="Q34" s="52">
        <v>0</v>
      </c>
      <c r="R34" s="52">
        <v>4.5161290322580641</v>
      </c>
      <c r="S34" s="52">
        <v>0</v>
      </c>
      <c r="T34" s="52">
        <v>0</v>
      </c>
      <c r="U34" s="52">
        <v>26.451612903225808</v>
      </c>
      <c r="V34" s="52">
        <v>7.741935483870968</v>
      </c>
      <c r="W34" s="52">
        <v>0</v>
      </c>
      <c r="X34" s="52">
        <v>3.5483870967741935</v>
      </c>
      <c r="Y34" s="52">
        <v>0</v>
      </c>
      <c r="Z34" s="52">
        <v>0</v>
      </c>
      <c r="AA34" s="52">
        <v>0</v>
      </c>
      <c r="AB34" s="52">
        <v>0.32258064516129031</v>
      </c>
      <c r="AC34" s="52">
        <v>0.64516129032258063</v>
      </c>
      <c r="AD34" s="52">
        <v>0</v>
      </c>
      <c r="AE34" s="52">
        <v>0</v>
      </c>
      <c r="AF34" s="52">
        <v>0</v>
      </c>
      <c r="AG34" s="52">
        <v>0</v>
      </c>
      <c r="AH34" s="52">
        <v>13.548387096774196</v>
      </c>
      <c r="AI34" s="52">
        <v>0</v>
      </c>
      <c r="AJ34" s="52">
        <v>0</v>
      </c>
      <c r="AK34" s="52">
        <v>0.967741935483871</v>
      </c>
      <c r="AL34" s="52">
        <v>0</v>
      </c>
      <c r="AM34" s="52">
        <v>0</v>
      </c>
      <c r="AN34" s="52">
        <v>1.2903225806451613</v>
      </c>
      <c r="AO34" s="52">
        <v>10.64516129032258</v>
      </c>
      <c r="AP34" s="52">
        <v>5.806451612903226</v>
      </c>
      <c r="AQ34" s="52">
        <v>0</v>
      </c>
      <c r="AR34" s="52">
        <v>12.258064516129032</v>
      </c>
      <c r="AS34" s="52">
        <v>0</v>
      </c>
      <c r="AT34" s="52">
        <v>0.32258064516129031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3">
        <v>1.935483870967742</v>
      </c>
      <c r="BA34" s="64">
        <f t="shared" si="0"/>
        <v>8.8785046728971952</v>
      </c>
      <c r="BF34" s="39"/>
    </row>
    <row r="36" spans="1:58" x14ac:dyDescent="0.25">
      <c r="F36" s="30" t="s">
        <v>38</v>
      </c>
      <c r="G36" s="31">
        <v>0</v>
      </c>
      <c r="H36" s="31">
        <v>0</v>
      </c>
      <c r="I36" s="31">
        <v>7.4822440061283162</v>
      </c>
      <c r="J36" s="31">
        <v>0.15447797023880641</v>
      </c>
      <c r="K36" s="31">
        <v>0</v>
      </c>
      <c r="L36" s="31">
        <v>4.1407867494824016E-2</v>
      </c>
      <c r="M36" s="31">
        <v>0.82052133766023672</v>
      </c>
      <c r="N36" s="31">
        <v>2.8281019103025309</v>
      </c>
      <c r="O36" s="31">
        <v>0.55687505702112505</v>
      </c>
      <c r="P36" s="31">
        <v>0.2721707810868626</v>
      </c>
      <c r="Q36" s="31">
        <v>0</v>
      </c>
      <c r="R36" s="31">
        <v>4.8380321198930609</v>
      </c>
      <c r="S36" s="31">
        <v>1.3802622498274672E-2</v>
      </c>
      <c r="T36" s="31">
        <v>0.18053668774696383</v>
      </c>
      <c r="U36" s="31">
        <v>25.798292541974739</v>
      </c>
      <c r="V36" s="31">
        <v>13.142326832750843</v>
      </c>
      <c r="W36" s="31">
        <v>1.3935340022296542E-2</v>
      </c>
      <c r="X36" s="31">
        <v>0.45310925095690296</v>
      </c>
      <c r="Y36" s="31">
        <v>5.4604183757178015E-2</v>
      </c>
      <c r="Z36" s="31">
        <v>0.66680254317086185</v>
      </c>
      <c r="AA36" s="31">
        <v>0</v>
      </c>
      <c r="AB36" s="31">
        <v>4.8774887605735495</v>
      </c>
      <c r="AC36" s="31">
        <v>1.7343454441340578</v>
      </c>
      <c r="AD36" s="31">
        <v>0.50192770919440211</v>
      </c>
      <c r="AE36" s="31">
        <v>9.8800867399363682E-2</v>
      </c>
      <c r="AF36" s="31">
        <v>0.30518055493649482</v>
      </c>
      <c r="AG36" s="31">
        <v>3.8400064990857916</v>
      </c>
      <c r="AH36" s="31">
        <v>5.7167946379357328</v>
      </c>
      <c r="AI36" s="31">
        <v>0</v>
      </c>
      <c r="AJ36" s="31">
        <v>1.4255167498218103E-2</v>
      </c>
      <c r="AK36" s="31">
        <v>1.1381944729095763</v>
      </c>
      <c r="AL36" s="31">
        <v>0</v>
      </c>
      <c r="AM36" s="31">
        <v>0</v>
      </c>
      <c r="AN36" s="31">
        <v>0.87986306006831183</v>
      </c>
      <c r="AO36" s="31">
        <v>13.030839197356922</v>
      </c>
      <c r="AP36" s="31">
        <v>3.0562854069207597</v>
      </c>
      <c r="AQ36" s="31">
        <v>7.1640534778530995E-2</v>
      </c>
      <c r="AR36" s="31">
        <v>3.3926949411361011</v>
      </c>
      <c r="AS36" s="31">
        <v>0.12911311936143702</v>
      </c>
      <c r="AT36" s="31">
        <v>0.91479291710559196</v>
      </c>
      <c r="AU36" s="31">
        <v>1.1180516378272449</v>
      </c>
      <c r="AV36" s="31">
        <v>9.9300933962315444E-2</v>
      </c>
      <c r="AW36" s="31">
        <v>0</v>
      </c>
      <c r="AX36" s="31">
        <v>0.69313932363285002</v>
      </c>
      <c r="AY36" s="31">
        <v>0</v>
      </c>
      <c r="AZ36" s="31">
        <v>1.0700437614789222</v>
      </c>
    </row>
    <row r="37" spans="1:58" x14ac:dyDescent="0.25">
      <c r="F37" s="30" t="s">
        <v>39</v>
      </c>
      <c r="G37" s="31">
        <v>0</v>
      </c>
      <c r="H37" s="31">
        <v>0</v>
      </c>
      <c r="I37" s="31">
        <v>1.9065639677359061</v>
      </c>
      <c r="J37" s="31">
        <v>0.33696148101460005</v>
      </c>
      <c r="K37" s="31">
        <v>0</v>
      </c>
      <c r="L37" s="31">
        <v>0.19858515624483311</v>
      </c>
      <c r="M37" s="31">
        <v>0.72837641140358711</v>
      </c>
      <c r="N37" s="31">
        <v>1.2404139378291887</v>
      </c>
      <c r="O37" s="31">
        <v>0.6030372878910939</v>
      </c>
      <c r="P37" s="31">
        <v>0.42948998722251813</v>
      </c>
      <c r="Q37" s="31">
        <v>0</v>
      </c>
      <c r="R37" s="31">
        <v>1.8461393735450502</v>
      </c>
      <c r="S37" s="31">
        <v>6.6195052081611028E-2</v>
      </c>
      <c r="T37" s="31">
        <v>0.40457129088214694</v>
      </c>
      <c r="U37" s="31">
        <v>9.1697774411759223</v>
      </c>
      <c r="V37" s="31">
        <v>5.7828224847293939</v>
      </c>
      <c r="W37" s="31">
        <v>6.6831542967011132E-2</v>
      </c>
      <c r="X37" s="31">
        <v>1.1538409710701192</v>
      </c>
      <c r="Y37" s="31">
        <v>0.20439217002516641</v>
      </c>
      <c r="Z37" s="31">
        <v>1.1652260304060458</v>
      </c>
      <c r="AA37" s="31">
        <v>0</v>
      </c>
      <c r="AB37" s="31">
        <v>6.5566231297870754</v>
      </c>
      <c r="AC37" s="31">
        <v>2.8634303282727762</v>
      </c>
      <c r="AD37" s="31">
        <v>0.38845167747045051</v>
      </c>
      <c r="AE37" s="31">
        <v>0.22673712253523726</v>
      </c>
      <c r="AF37" s="31">
        <v>0.53651469072094127</v>
      </c>
      <c r="AG37" s="31">
        <v>3.5786312009310426</v>
      </c>
      <c r="AH37" s="31">
        <v>4.4280983297845191</v>
      </c>
      <c r="AI37" s="31">
        <v>0</v>
      </c>
      <c r="AJ37" s="31">
        <v>6.8365381658057292E-2</v>
      </c>
      <c r="AK37" s="31">
        <v>0.54187294878246506</v>
      </c>
      <c r="AL37" s="31">
        <v>0</v>
      </c>
      <c r="AM37" s="31">
        <v>0</v>
      </c>
      <c r="AN37" s="31">
        <v>0.94755321863452902</v>
      </c>
      <c r="AO37" s="31">
        <v>3.5006348528792079</v>
      </c>
      <c r="AP37" s="31">
        <v>1.9979994344230934</v>
      </c>
      <c r="AQ37" s="31">
        <v>0.13902729578014203</v>
      </c>
      <c r="AR37" s="31">
        <v>2.573645537409508</v>
      </c>
      <c r="AS37" s="31">
        <v>0.25850080739538173</v>
      </c>
      <c r="AT37" s="31">
        <v>1.3925169595210047</v>
      </c>
      <c r="AU37" s="31">
        <v>1.4554721154237711</v>
      </c>
      <c r="AV37" s="31">
        <v>0.24797373086794375</v>
      </c>
      <c r="AW37" s="31">
        <v>0</v>
      </c>
      <c r="AX37" s="31">
        <v>0.8055609084511216</v>
      </c>
      <c r="AY37" s="31">
        <v>0</v>
      </c>
      <c r="AZ37" s="31">
        <v>0.88166725107492838</v>
      </c>
    </row>
  </sheetData>
  <mergeCells count="53">
    <mergeCell ref="AW1:AW11"/>
    <mergeCell ref="AX1:AX11"/>
    <mergeCell ref="AY1:AY11"/>
    <mergeCell ref="AZ1:AZ11"/>
    <mergeCell ref="BA1:BA11"/>
    <mergeCell ref="AV1:AV11"/>
    <mergeCell ref="AK1:AK11"/>
    <mergeCell ref="AL1:AL11"/>
    <mergeCell ref="AM1:AM11"/>
    <mergeCell ref="AN1:AN11"/>
    <mergeCell ref="AO1:AO11"/>
    <mergeCell ref="AP1:AP11"/>
    <mergeCell ref="AQ1:AQ11"/>
    <mergeCell ref="AR1:AR11"/>
    <mergeCell ref="AS1:AS11"/>
    <mergeCell ref="AT1:AT11"/>
    <mergeCell ref="AU1:AU11"/>
    <mergeCell ref="AJ1:AJ11"/>
    <mergeCell ref="Y1:Y11"/>
    <mergeCell ref="Z1:Z11"/>
    <mergeCell ref="AA1:AA11"/>
    <mergeCell ref="AB1:AB11"/>
    <mergeCell ref="AC1:AC11"/>
    <mergeCell ref="AD1:AD11"/>
    <mergeCell ref="AE1:AE11"/>
    <mergeCell ref="AF1:AF11"/>
    <mergeCell ref="AG1:AG11"/>
    <mergeCell ref="AH1:AH11"/>
    <mergeCell ref="AI1:AI11"/>
    <mergeCell ref="X1:X11"/>
    <mergeCell ref="M1:M11"/>
    <mergeCell ref="N1:N11"/>
    <mergeCell ref="O1:O11"/>
    <mergeCell ref="P1:P11"/>
    <mergeCell ref="Q1:Q11"/>
    <mergeCell ref="R1:R11"/>
    <mergeCell ref="S1:S11"/>
    <mergeCell ref="T1:T11"/>
    <mergeCell ref="U1:U11"/>
    <mergeCell ref="V1:V11"/>
    <mergeCell ref="W1:W11"/>
    <mergeCell ref="L1:L11"/>
    <mergeCell ref="A1:A11"/>
    <mergeCell ref="B1:B11"/>
    <mergeCell ref="C1:C11"/>
    <mergeCell ref="D1:D11"/>
    <mergeCell ref="E1:E11"/>
    <mergeCell ref="F1:F11"/>
    <mergeCell ref="G1:G11"/>
    <mergeCell ref="H1:H11"/>
    <mergeCell ref="I1:I11"/>
    <mergeCell ref="J1:J11"/>
    <mergeCell ref="K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percentages_asin transf</vt:lpstr>
      <vt:lpstr>simper 1a-1b</vt:lpstr>
      <vt:lpstr>simper 1-2</vt:lpstr>
      <vt:lpstr>simper 2-3</vt:lpstr>
      <vt:lpstr>simper 1-3</vt:lpstr>
      <vt:lpstr>G_ruber_sum</vt:lpstr>
      <vt:lpstr>Trilobatus spp_sum</vt:lpstr>
      <vt:lpstr>G_truca_ratio</vt:lpstr>
      <vt:lpstr>ALE Index</vt:lpstr>
      <vt:lpstr>clusters</vt:lpstr>
      <vt:lpstr>clusters_2</vt:lpstr>
    </vt:vector>
  </TitlesOfParts>
  <Company>Uni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delgaudi</dc:creator>
  <cp:lastModifiedBy>delgaudi</cp:lastModifiedBy>
  <dcterms:created xsi:type="dcterms:W3CDTF">2021-06-08T08:27:20Z</dcterms:created>
  <dcterms:modified xsi:type="dcterms:W3CDTF">2024-07-05T12:19:56Z</dcterms:modified>
</cp:coreProperties>
</file>